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shu\AppData\Local\Temp\claude\C--Users-goshu-OneDrive-Desktop---------\0dc698fa-5651-49ce-95f8-f590f925577d\scratchpad\"/>
    </mc:Choice>
  </mc:AlternateContent>
  <xr:revisionPtr revIDLastSave="0" documentId="8_{B5B9EDFC-EDB7-41BD-8EE9-FEE8425E0E43}" xr6:coauthVersionLast="47" xr6:coauthVersionMax="47" xr10:uidLastSave="{00000000-0000-0000-0000-000000000000}"/>
  <bookViews>
    <workbookView xWindow="-110" yWindow="-110" windowWidth="22180" windowHeight="14140" xr2:uid="{75A6EAB5-70C1-441F-AC27-A2BCEDF6FF07}"/>
  </bookViews>
  <sheets>
    <sheet name="ホーム" sheetId="1" r:id="rId1"/>
    <sheet name="設定" sheetId="2" r:id="rId2"/>
    <sheet name="名簿" sheetId="3" r:id="rId3"/>
    <sheet name="一覧名簿" sheetId="4" r:id="rId4"/>
    <sheet name="チェック表" sheetId="5" r:id="rId5"/>
    <sheet name="月間チェック" sheetId="6" r:id="rId6"/>
    <sheet name="集金表" sheetId="7" r:id="rId7"/>
    <sheet name="男女別名簿" sheetId="8" r:id="rId8"/>
    <sheet name="掲示用名簿" sheetId="9" r:id="rId9"/>
    <sheet name="名前シール" sheetId="10" r:id="rId10"/>
    <sheet name="名札" sheetId="11" r:id="rId11"/>
    <sheet name="貼り付け用" sheetId="12" r:id="rId12"/>
    <sheet name="計算" sheetId="13" state="veryHidden" r:id="rId13"/>
  </sheets>
  <definedNames>
    <definedName name="_xlnm.Print_Area" localSheetId="4">OFFSET(チェック表!$B$1,0,0,3+計算!$AN$9,2+計算!$AN$8)</definedName>
    <definedName name="_xlnm.Print_Area" localSheetId="3">OFFSET(一覧名簿!$B$1,0,0,4+計算!$AN$34,4+計算!$AN$33)</definedName>
    <definedName name="_xlnm.Print_Area" localSheetId="8">OFFSET(掲示用名簿!$B$1,0,0,2+2*計算!$AN$22,5)</definedName>
    <definedName name="_xlnm.Print_Area" localSheetId="5">OFFSET(月間チェック!$B$1,0,0,4+計算!$AN$13,2+計算!$AN$12)</definedName>
    <definedName name="_xlnm.Print_Area" localSheetId="6">OFFSET(集金表!$B$1,0,0,4+計算!$AN$16,6)</definedName>
    <definedName name="_xlnm.Print_Area" localSheetId="7">OFFSET(男女別名簿!$B$1,0,0,4+計算!$AN$19,10)</definedName>
    <definedName name="_xlnm.Print_Area" localSheetId="10">OFFSET(名札!$A$1,0,0,16*計算!$AN$28,2)</definedName>
    <definedName name="_xlnm.Print_Area" localSheetId="9">OFFSET(名前シール!$A$1,0,0,24*計算!$AN$25,3)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7" l="1"/>
  <c r="B1" i="6"/>
  <c r="B1" i="5"/>
  <c r="E4" i="4"/>
  <c r="D4" i="4"/>
  <c r="AN33" i="13"/>
  <c r="AN32" i="13"/>
  <c r="AN30" i="13"/>
  <c r="AN27" i="13"/>
  <c r="AN24" i="13"/>
  <c r="AN21" i="13"/>
  <c r="AN18" i="13"/>
  <c r="AN15" i="13"/>
  <c r="AN12" i="13"/>
  <c r="AN11" i="13"/>
  <c r="AN6" i="13"/>
  <c r="AN5" i="13"/>
  <c r="AN2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V5" i="13" l="1"/>
  <c r="Q5" i="13"/>
  <c r="M5" i="13"/>
  <c r="R5" i="13"/>
  <c r="S5" i="13"/>
  <c r="P5" i="13"/>
  <c r="N5" i="13"/>
  <c r="T5" i="13"/>
  <c r="O5" i="13"/>
  <c r="U5" i="13"/>
  <c r="L6" i="13"/>
  <c r="V6" i="13"/>
  <c r="N6" i="13"/>
  <c r="T6" i="13"/>
  <c r="P6" i="13"/>
  <c r="Q6" i="13"/>
  <c r="S6" i="13"/>
  <c r="W6" i="13" s="1"/>
  <c r="J6" i="3" s="1"/>
  <c r="M6" i="13"/>
  <c r="O6" i="13"/>
  <c r="R6" i="13"/>
  <c r="U6" i="13"/>
  <c r="L7" i="13"/>
  <c r="V7" i="13"/>
  <c r="T7" i="13"/>
  <c r="N7" i="13"/>
  <c r="S7" i="13"/>
  <c r="W7" i="13" s="1"/>
  <c r="J7" i="3" s="1"/>
  <c r="P7" i="13"/>
  <c r="R7" i="13"/>
  <c r="M7" i="13"/>
  <c r="Q7" i="13"/>
  <c r="O7" i="13"/>
  <c r="U7" i="13"/>
  <c r="L8" i="13"/>
  <c r="Q8" i="13"/>
  <c r="P8" i="13"/>
  <c r="S8" i="13"/>
  <c r="O8" i="13"/>
  <c r="R8" i="13"/>
  <c r="N8" i="13"/>
  <c r="V8" i="13"/>
  <c r="T8" i="13"/>
  <c r="M8" i="13"/>
  <c r="U8" i="13"/>
  <c r="L9" i="13"/>
  <c r="O9" i="13"/>
  <c r="V9" i="13"/>
  <c r="N9" i="13"/>
  <c r="M9" i="13"/>
  <c r="R9" i="13"/>
  <c r="T9" i="13"/>
  <c r="S9" i="13"/>
  <c r="W9" i="13" s="1"/>
  <c r="J9" i="3" s="1"/>
  <c r="P9" i="13"/>
  <c r="Q9" i="13"/>
  <c r="U9" i="13"/>
  <c r="L10" i="13"/>
  <c r="V10" i="13"/>
  <c r="U10" i="13"/>
  <c r="P10" i="13"/>
  <c r="M10" i="13"/>
  <c r="R10" i="13"/>
  <c r="T10" i="13"/>
  <c r="Q10" i="13"/>
  <c r="N10" i="13"/>
  <c r="O10" i="13"/>
  <c r="S10" i="13"/>
  <c r="W10" i="13" s="1"/>
  <c r="J10" i="3" s="1"/>
  <c r="L11" i="13"/>
  <c r="V11" i="13"/>
  <c r="Q11" i="13"/>
  <c r="T11" i="13"/>
  <c r="M11" i="13"/>
  <c r="P11" i="13"/>
  <c r="R11" i="13"/>
  <c r="N11" i="13"/>
  <c r="O11" i="13"/>
  <c r="S11" i="13"/>
  <c r="W11" i="13" s="1"/>
  <c r="J11" i="3" s="1"/>
  <c r="U11" i="13"/>
  <c r="L12" i="13"/>
  <c r="V12" i="13"/>
  <c r="P12" i="13"/>
  <c r="O12" i="13"/>
  <c r="S12" i="13"/>
  <c r="R12" i="13"/>
  <c r="T12" i="13"/>
  <c r="M12" i="13"/>
  <c r="U12" i="13"/>
  <c r="Q12" i="13"/>
  <c r="N12" i="13"/>
  <c r="L13" i="13"/>
  <c r="V13" i="13"/>
  <c r="O13" i="13"/>
  <c r="S13" i="13"/>
  <c r="M13" i="13"/>
  <c r="R13" i="13"/>
  <c r="P13" i="13"/>
  <c r="U13" i="13"/>
  <c r="T13" i="13"/>
  <c r="Q13" i="13"/>
  <c r="N13" i="13"/>
  <c r="L14" i="13"/>
  <c r="V14" i="13"/>
  <c r="S14" i="13"/>
  <c r="R14" i="13"/>
  <c r="P14" i="13"/>
  <c r="Q14" i="13"/>
  <c r="U14" i="13"/>
  <c r="T14" i="13"/>
  <c r="O14" i="13"/>
  <c r="N14" i="13"/>
  <c r="M14" i="13"/>
  <c r="L15" i="13"/>
  <c r="T15" i="13"/>
  <c r="M15" i="13"/>
  <c r="V15" i="13"/>
  <c r="O15" i="13"/>
  <c r="Q15" i="13"/>
  <c r="N15" i="13"/>
  <c r="S15" i="13"/>
  <c r="W15" i="13" s="1"/>
  <c r="J15" i="3" s="1"/>
  <c r="R15" i="13"/>
  <c r="P15" i="13"/>
  <c r="U15" i="13"/>
  <c r="L16" i="13"/>
  <c r="P16" i="13"/>
  <c r="M16" i="13"/>
  <c r="R16" i="13"/>
  <c r="T16" i="13"/>
  <c r="S16" i="13"/>
  <c r="W16" i="13" s="1"/>
  <c r="J16" i="3" s="1"/>
  <c r="V16" i="13"/>
  <c r="O16" i="13"/>
  <c r="Q16" i="13"/>
  <c r="N16" i="13"/>
  <c r="U16" i="13"/>
  <c r="L17" i="13"/>
  <c r="P17" i="13"/>
  <c r="M17" i="13"/>
  <c r="R17" i="13"/>
  <c r="S17" i="13"/>
  <c r="V17" i="13"/>
  <c r="T17" i="13"/>
  <c r="U17" i="13"/>
  <c r="Q17" i="13"/>
  <c r="O17" i="13"/>
  <c r="N17" i="13"/>
  <c r="L18" i="13"/>
  <c r="P18" i="13"/>
  <c r="R18" i="13"/>
  <c r="M18" i="13"/>
  <c r="V18" i="13"/>
  <c r="T18" i="13"/>
  <c r="N18" i="13"/>
  <c r="U18" i="13"/>
  <c r="O18" i="13"/>
  <c r="Q18" i="13"/>
  <c r="S18" i="13"/>
  <c r="W18" i="13" s="1"/>
  <c r="J18" i="3" s="1"/>
  <c r="L19" i="13"/>
  <c r="V19" i="13"/>
  <c r="P19" i="13"/>
  <c r="T19" i="13"/>
  <c r="O19" i="13"/>
  <c r="U19" i="13"/>
  <c r="M19" i="13"/>
  <c r="S19" i="13"/>
  <c r="R19" i="13"/>
  <c r="N19" i="13"/>
  <c r="Q19" i="13"/>
  <c r="L20" i="13"/>
  <c r="V20" i="13"/>
  <c r="P20" i="13"/>
  <c r="M20" i="13"/>
  <c r="N20" i="13"/>
  <c r="Q20" i="13"/>
  <c r="O20" i="13"/>
  <c r="S20" i="13"/>
  <c r="R20" i="13"/>
  <c r="U20" i="13"/>
  <c r="T20" i="13"/>
  <c r="L21" i="13"/>
  <c r="V21" i="13"/>
  <c r="S21" i="13"/>
  <c r="Q21" i="13"/>
  <c r="O21" i="13"/>
  <c r="N21" i="13"/>
  <c r="T21" i="13"/>
  <c r="R21" i="13"/>
  <c r="U21" i="13"/>
  <c r="P21" i="13"/>
  <c r="M21" i="13"/>
  <c r="L22" i="13"/>
  <c r="V22" i="13"/>
  <c r="S22" i="13"/>
  <c r="N22" i="13"/>
  <c r="Q22" i="13"/>
  <c r="P22" i="13"/>
  <c r="R22" i="13"/>
  <c r="U22" i="13"/>
  <c r="O22" i="13"/>
  <c r="T22" i="13"/>
  <c r="M22" i="13"/>
  <c r="L23" i="13"/>
  <c r="N23" i="13"/>
  <c r="U23" i="13"/>
  <c r="V23" i="13"/>
  <c r="Q23" i="13"/>
  <c r="R23" i="13"/>
  <c r="T23" i="13"/>
  <c r="M23" i="13"/>
  <c r="S23" i="13"/>
  <c r="W23" i="13" s="1"/>
  <c r="J23" i="3" s="1"/>
  <c r="P23" i="13"/>
  <c r="O23" i="13"/>
  <c r="L24" i="13"/>
  <c r="N24" i="13"/>
  <c r="V24" i="13"/>
  <c r="S24" i="13"/>
  <c r="M24" i="13"/>
  <c r="U24" i="13"/>
  <c r="T24" i="13"/>
  <c r="R24" i="13"/>
  <c r="Q24" i="13"/>
  <c r="P24" i="13"/>
  <c r="O24" i="13"/>
  <c r="L25" i="13"/>
  <c r="N25" i="13"/>
  <c r="P25" i="13"/>
  <c r="R25" i="13"/>
  <c r="T25" i="13"/>
  <c r="U25" i="13"/>
  <c r="M25" i="13"/>
  <c r="S25" i="13"/>
  <c r="W25" i="13" s="1"/>
  <c r="J25" i="3" s="1"/>
  <c r="Q25" i="13"/>
  <c r="O25" i="13"/>
  <c r="V25" i="13"/>
  <c r="L26" i="13"/>
  <c r="N26" i="13"/>
  <c r="V26" i="13"/>
  <c r="Q26" i="13"/>
  <c r="P26" i="13"/>
  <c r="S26" i="13"/>
  <c r="U26" i="13"/>
  <c r="O26" i="13"/>
  <c r="M26" i="13"/>
  <c r="R26" i="13"/>
  <c r="T26" i="13"/>
  <c r="L27" i="13"/>
  <c r="U27" i="13"/>
  <c r="P27" i="13"/>
  <c r="Q27" i="13"/>
  <c r="T27" i="13"/>
  <c r="N27" i="13"/>
  <c r="O27" i="13"/>
  <c r="M27" i="13"/>
  <c r="V27" i="13"/>
  <c r="R27" i="13"/>
  <c r="S27" i="13"/>
  <c r="W27" i="13" s="1"/>
  <c r="J27" i="3" s="1"/>
  <c r="T28" i="13"/>
  <c r="N28" i="13"/>
  <c r="S28" i="13"/>
  <c r="W28" i="13" s="1"/>
  <c r="J28" i="3" s="1"/>
  <c r="U28" i="13"/>
  <c r="Q28" i="13"/>
  <c r="P28" i="13"/>
  <c r="O28" i="13"/>
  <c r="R28" i="13"/>
  <c r="V28" i="13"/>
  <c r="U29" i="13"/>
  <c r="P29" i="13"/>
  <c r="R29" i="13"/>
  <c r="V29" i="13"/>
  <c r="T29" i="13"/>
  <c r="S29" i="13"/>
  <c r="W29" i="13" s="1"/>
  <c r="J29" i="3" s="1"/>
  <c r="Q29" i="13"/>
  <c r="O29" i="13"/>
  <c r="N29" i="13"/>
  <c r="V30" i="13"/>
  <c r="N30" i="13"/>
  <c r="Q30" i="13"/>
  <c r="S30" i="13"/>
  <c r="T30" i="13"/>
  <c r="R30" i="13"/>
  <c r="O30" i="13"/>
  <c r="P30" i="13"/>
  <c r="U30" i="13"/>
  <c r="T31" i="13"/>
  <c r="R31" i="13"/>
  <c r="O31" i="13"/>
  <c r="N31" i="13"/>
  <c r="S31" i="13"/>
  <c r="W31" i="13" s="1"/>
  <c r="J31" i="3" s="1"/>
  <c r="U31" i="13"/>
  <c r="P31" i="13"/>
  <c r="V31" i="13"/>
  <c r="Q31" i="13"/>
  <c r="V32" i="13"/>
  <c r="O32" i="13"/>
  <c r="U32" i="13"/>
  <c r="N32" i="13"/>
  <c r="T32" i="13"/>
  <c r="R32" i="13"/>
  <c r="Q32" i="13"/>
  <c r="S32" i="13"/>
  <c r="W32" i="13" s="1"/>
  <c r="J32" i="3" s="1"/>
  <c r="P32" i="13"/>
  <c r="V33" i="13"/>
  <c r="O33" i="13"/>
  <c r="Q33" i="13"/>
  <c r="P33" i="13"/>
  <c r="R33" i="13"/>
  <c r="S33" i="13"/>
  <c r="T33" i="13"/>
  <c r="N33" i="13"/>
  <c r="U33" i="13"/>
  <c r="V34" i="13"/>
  <c r="U34" i="13"/>
  <c r="O34" i="13"/>
  <c r="Q34" i="13"/>
  <c r="R34" i="13"/>
  <c r="P34" i="13"/>
  <c r="T34" i="13"/>
  <c r="S34" i="13"/>
  <c r="W34" i="13" s="1"/>
  <c r="J34" i="3" s="1"/>
  <c r="N34" i="13"/>
  <c r="V35" i="13"/>
  <c r="P35" i="13"/>
  <c r="Q35" i="13"/>
  <c r="N35" i="13"/>
  <c r="U35" i="13"/>
  <c r="O35" i="13"/>
  <c r="T35" i="13"/>
  <c r="R35" i="13"/>
  <c r="S35" i="13"/>
  <c r="W35" i="13" s="1"/>
  <c r="J35" i="3" s="1"/>
  <c r="V36" i="13"/>
  <c r="R36" i="13"/>
  <c r="O36" i="13"/>
  <c r="N36" i="13"/>
  <c r="S36" i="13"/>
  <c r="U36" i="13"/>
  <c r="P36" i="13"/>
  <c r="Q36" i="13"/>
  <c r="T36" i="13"/>
  <c r="V37" i="13"/>
  <c r="O37" i="13"/>
  <c r="T37" i="13"/>
  <c r="N37" i="13"/>
  <c r="P37" i="13"/>
  <c r="U37" i="13"/>
  <c r="R37" i="13"/>
  <c r="Q37" i="13"/>
  <c r="S37" i="13"/>
  <c r="W37" i="13" s="1"/>
  <c r="J37" i="3" s="1"/>
  <c r="V38" i="13"/>
  <c r="N38" i="13"/>
  <c r="O38" i="13"/>
  <c r="T38" i="13"/>
  <c r="R38" i="13"/>
  <c r="P38" i="13"/>
  <c r="U38" i="13"/>
  <c r="Q38" i="13"/>
  <c r="S38" i="13"/>
  <c r="W38" i="13" s="1"/>
  <c r="J38" i="3" s="1"/>
  <c r="V39" i="13"/>
  <c r="Q39" i="13"/>
  <c r="S39" i="13"/>
  <c r="N39" i="13"/>
  <c r="T39" i="13"/>
  <c r="U39" i="13"/>
  <c r="P39" i="13"/>
  <c r="O39" i="13"/>
  <c r="R39" i="13"/>
  <c r="V40" i="13"/>
  <c r="T40" i="13"/>
  <c r="R40" i="13"/>
  <c r="U40" i="13"/>
  <c r="N40" i="13"/>
  <c r="Q40" i="13"/>
  <c r="S40" i="13"/>
  <c r="W40" i="13" s="1"/>
  <c r="J40" i="3" s="1"/>
  <c r="P40" i="13"/>
  <c r="O40" i="13"/>
  <c r="V41" i="13"/>
  <c r="O41" i="13"/>
  <c r="N41" i="13"/>
  <c r="Q41" i="13"/>
  <c r="T41" i="13"/>
  <c r="U41" i="13"/>
  <c r="S41" i="13"/>
  <c r="W41" i="13" s="1"/>
  <c r="J41" i="3" s="1"/>
  <c r="P41" i="13"/>
  <c r="R41" i="13"/>
  <c r="V42" i="13"/>
  <c r="S42" i="13"/>
  <c r="R42" i="13"/>
  <c r="O42" i="13"/>
  <c r="N42" i="13"/>
  <c r="T42" i="13"/>
  <c r="Q42" i="13"/>
  <c r="P42" i="13"/>
  <c r="U42" i="13"/>
  <c r="V43" i="13"/>
  <c r="Q43" i="13"/>
  <c r="N43" i="13"/>
  <c r="T43" i="13"/>
  <c r="U43" i="13"/>
  <c r="S43" i="13"/>
  <c r="W43" i="13" s="1"/>
  <c r="J43" i="3" s="1"/>
  <c r="O43" i="13"/>
  <c r="R43" i="13"/>
  <c r="P43" i="13"/>
  <c r="N44" i="13"/>
  <c r="O44" i="13"/>
  <c r="T44" i="13"/>
  <c r="R44" i="13"/>
  <c r="V44" i="13"/>
  <c r="U44" i="13"/>
  <c r="P44" i="13"/>
  <c r="Q44" i="13"/>
  <c r="S44" i="13"/>
  <c r="W44" i="13" s="1"/>
  <c r="J44" i="3" s="1"/>
  <c r="O45" i="13"/>
  <c r="U45" i="13"/>
  <c r="S45" i="13"/>
  <c r="Q45" i="13"/>
  <c r="R45" i="13"/>
  <c r="T45" i="13"/>
  <c r="V45" i="13"/>
  <c r="P45" i="13"/>
  <c r="N45" i="13"/>
  <c r="N46" i="13"/>
  <c r="U46" i="13"/>
  <c r="V46" i="13"/>
  <c r="R46" i="13"/>
  <c r="O46" i="13"/>
  <c r="T46" i="13"/>
  <c r="S46" i="13"/>
  <c r="W46" i="13" s="1"/>
  <c r="J46" i="3" s="1"/>
  <c r="P46" i="13"/>
  <c r="Q46" i="13"/>
  <c r="P47" i="13"/>
  <c r="V47" i="13"/>
  <c r="O47" i="13"/>
  <c r="N47" i="13"/>
  <c r="R47" i="13"/>
  <c r="S47" i="13"/>
  <c r="W47" i="13" s="1"/>
  <c r="J47" i="3" s="1"/>
  <c r="T47" i="13"/>
  <c r="Q47" i="13"/>
  <c r="U47" i="13"/>
  <c r="S48" i="13"/>
  <c r="T48" i="13"/>
  <c r="N48" i="13"/>
  <c r="Q48" i="13"/>
  <c r="O48" i="13"/>
  <c r="R48" i="13"/>
  <c r="U48" i="13"/>
  <c r="V48" i="13"/>
  <c r="P48" i="13"/>
  <c r="T49" i="13"/>
  <c r="P49" i="13"/>
  <c r="N49" i="13"/>
  <c r="S49" i="13"/>
  <c r="W49" i="13" s="1"/>
  <c r="J49" i="3" s="1"/>
  <c r="Q49" i="13"/>
  <c r="R49" i="13"/>
  <c r="V49" i="13"/>
  <c r="U49" i="13"/>
  <c r="O49" i="13"/>
  <c r="K4" i="4"/>
  <c r="M4" i="4"/>
  <c r="F4" i="4"/>
  <c r="H4" i="4"/>
  <c r="J4" i="4"/>
  <c r="G4" i="4"/>
  <c r="I4" i="4"/>
  <c r="L4" i="4"/>
  <c r="I3" i="6"/>
  <c r="I4" i="6" s="1"/>
  <c r="J3" i="6"/>
  <c r="J4" i="6" s="1"/>
  <c r="L3" i="6"/>
  <c r="L4" i="6" s="1"/>
  <c r="N3" i="6"/>
  <c r="N4" i="6" s="1"/>
  <c r="P3" i="6"/>
  <c r="P4" i="6" s="1"/>
  <c r="R3" i="6"/>
  <c r="R4" i="6" s="1"/>
  <c r="T3" i="6"/>
  <c r="T4" i="6" s="1"/>
  <c r="V3" i="6"/>
  <c r="V4" i="6" s="1"/>
  <c r="X3" i="6"/>
  <c r="X4" i="6" s="1"/>
  <c r="Z3" i="6"/>
  <c r="Z4" i="6" s="1"/>
  <c r="AB3" i="6"/>
  <c r="AB4" i="6" s="1"/>
  <c r="AD3" i="6"/>
  <c r="AD4" i="6" s="1"/>
  <c r="AF3" i="6"/>
  <c r="AF4" i="6" s="1"/>
  <c r="AH3" i="6"/>
  <c r="AH4" i="6" s="1"/>
  <c r="Q3" i="6"/>
  <c r="Q4" i="6" s="1"/>
  <c r="S3" i="6"/>
  <c r="S4" i="6" s="1"/>
  <c r="U3" i="6"/>
  <c r="U4" i="6" s="1"/>
  <c r="W3" i="6"/>
  <c r="W4" i="6" s="1"/>
  <c r="Y3" i="6"/>
  <c r="Y4" i="6" s="1"/>
  <c r="AA3" i="6"/>
  <c r="AA4" i="6" s="1"/>
  <c r="AC3" i="6"/>
  <c r="AC4" i="6" s="1"/>
  <c r="AE3" i="6"/>
  <c r="AE4" i="6" s="1"/>
  <c r="AG3" i="6"/>
  <c r="AG4" i="6" s="1"/>
  <c r="F3" i="6"/>
  <c r="F4" i="6" s="1"/>
  <c r="D3" i="6"/>
  <c r="D4" i="6" s="1"/>
  <c r="G3" i="6"/>
  <c r="G4" i="6" s="1"/>
  <c r="M3" i="6"/>
  <c r="M4" i="6" s="1"/>
  <c r="O3" i="6"/>
  <c r="O4" i="6" s="1"/>
  <c r="E3" i="6"/>
  <c r="E4" i="6" s="1"/>
  <c r="H3" i="6"/>
  <c r="H4" i="6" s="1"/>
  <c r="K3" i="6"/>
  <c r="K4" i="6" s="1"/>
  <c r="AN7" i="13"/>
  <c r="AN8" i="13" s="1"/>
  <c r="AN3" i="13"/>
  <c r="B1" i="8"/>
  <c r="B1" i="4"/>
  <c r="B1" i="9"/>
  <c r="AF17" i="13"/>
  <c r="AF20" i="13"/>
  <c r="AF23" i="13"/>
  <c r="AF24" i="13"/>
  <c r="AF26" i="13"/>
  <c r="AF28" i="13"/>
  <c r="AF14" i="13"/>
  <c r="AF31" i="13"/>
  <c r="AF33" i="13"/>
  <c r="AF35" i="13"/>
  <c r="AF40" i="13"/>
  <c r="AF41" i="13"/>
  <c r="AF44" i="13"/>
  <c r="AF46" i="13"/>
  <c r="AF48" i="13"/>
  <c r="AF49" i="13"/>
  <c r="AF47" i="13"/>
  <c r="AF45" i="13"/>
  <c r="AF43" i="13"/>
  <c r="AF42" i="13"/>
  <c r="AF39" i="13"/>
  <c r="AF38" i="13"/>
  <c r="AF12" i="13"/>
  <c r="AF36" i="13"/>
  <c r="AF34" i="13"/>
  <c r="AF32" i="13"/>
  <c r="AF30" i="13"/>
  <c r="AF27" i="13"/>
  <c r="AF25" i="13"/>
  <c r="AF22" i="13"/>
  <c r="AF21" i="13"/>
  <c r="AF19" i="13"/>
  <c r="AF18" i="13"/>
  <c r="AF37" i="13"/>
  <c r="AF10" i="13"/>
  <c r="AF9" i="13"/>
  <c r="AF6" i="13"/>
  <c r="AF5" i="13"/>
  <c r="AF7" i="13"/>
  <c r="AF8" i="13"/>
  <c r="AF29" i="13"/>
  <c r="AF11" i="13"/>
  <c r="AF13" i="13"/>
  <c r="AF15" i="13"/>
  <c r="AF16" i="13"/>
  <c r="AE43" i="13"/>
  <c r="AE40" i="13"/>
  <c r="AE38" i="13"/>
  <c r="AE36" i="13"/>
  <c r="AE31" i="13"/>
  <c r="AE29" i="13"/>
  <c r="AE27" i="13"/>
  <c r="AE25" i="13"/>
  <c r="AE18" i="13"/>
  <c r="AE14" i="13"/>
  <c r="AE12" i="13"/>
  <c r="AE28" i="13"/>
  <c r="AE10" i="13"/>
  <c r="AE8" i="13"/>
  <c r="AE6" i="13"/>
  <c r="AE9" i="13"/>
  <c r="AE17" i="13"/>
  <c r="AE20" i="13"/>
  <c r="AE23" i="13"/>
  <c r="AE24" i="13"/>
  <c r="AE26" i="13"/>
  <c r="AE5" i="13"/>
  <c r="AE30" i="13"/>
  <c r="AE32" i="13"/>
  <c r="AE34" i="13"/>
  <c r="AE39" i="13"/>
  <c r="AE41" i="13"/>
  <c r="AE44" i="13"/>
  <c r="AE46" i="13"/>
  <c r="AE48" i="13"/>
  <c r="AE7" i="13"/>
  <c r="AE11" i="13"/>
  <c r="AE13" i="13"/>
  <c r="AE15" i="13"/>
  <c r="AE16" i="13"/>
  <c r="AE21" i="13"/>
  <c r="AE22" i="13"/>
  <c r="AE33" i="13"/>
  <c r="AE35" i="13"/>
  <c r="AE37" i="13"/>
  <c r="AE42" i="13"/>
  <c r="AE47" i="13"/>
  <c r="AE49" i="13"/>
  <c r="AE19" i="13"/>
  <c r="AE45" i="13"/>
  <c r="AD38" i="13"/>
  <c r="AD41" i="13"/>
  <c r="AD33" i="13"/>
  <c r="AD31" i="13"/>
  <c r="AD23" i="13"/>
  <c r="AD20" i="13"/>
  <c r="AD18" i="13"/>
  <c r="AD16" i="13"/>
  <c r="AD14" i="13"/>
  <c r="AD12" i="13"/>
  <c r="AD11" i="13"/>
  <c r="AD7" i="13"/>
  <c r="AD43" i="13"/>
  <c r="AD44" i="13"/>
  <c r="AD46" i="13"/>
  <c r="AD47" i="13"/>
  <c r="AD49" i="13"/>
  <c r="AD40" i="13"/>
  <c r="AD6" i="13"/>
  <c r="AD8" i="13"/>
  <c r="AD9" i="13"/>
  <c r="AD10" i="13"/>
  <c r="AD15" i="13"/>
  <c r="AD25" i="13"/>
  <c r="AD27" i="13"/>
  <c r="AD28" i="13"/>
  <c r="AD29" i="13"/>
  <c r="AD30" i="13"/>
  <c r="AD48" i="13"/>
  <c r="AD32" i="13"/>
  <c r="AD35" i="13"/>
  <c r="AD37" i="13"/>
  <c r="AD39" i="13"/>
  <c r="AD45" i="13"/>
  <c r="AD42" i="13"/>
  <c r="AD36" i="13"/>
  <c r="AD34" i="13"/>
  <c r="AD26" i="13"/>
  <c r="AD24" i="13"/>
  <c r="AD22" i="13"/>
  <c r="AD21" i="13"/>
  <c r="AD19" i="13"/>
  <c r="AD17" i="13"/>
  <c r="AD13" i="13"/>
  <c r="AD5" i="13"/>
  <c r="AC25" i="13"/>
  <c r="AC27" i="13"/>
  <c r="AC30" i="13"/>
  <c r="AC31" i="13"/>
  <c r="AC34" i="13"/>
  <c r="AC36" i="13"/>
  <c r="AC38" i="13"/>
  <c r="AC39" i="13"/>
  <c r="AC40" i="13"/>
  <c r="AC43" i="13"/>
  <c r="AC45" i="13"/>
  <c r="AC46" i="13"/>
  <c r="AC48" i="13"/>
  <c r="AC24" i="13"/>
  <c r="AC22" i="13"/>
  <c r="AC20" i="13"/>
  <c r="AC18" i="13"/>
  <c r="AC13" i="13"/>
  <c r="AC11" i="13"/>
  <c r="AC7" i="13"/>
  <c r="AC6" i="13"/>
  <c r="AC10" i="13"/>
  <c r="AC49" i="13"/>
  <c r="AC47" i="13"/>
  <c r="AC44" i="13"/>
  <c r="AC42" i="13"/>
  <c r="AC41" i="13"/>
  <c r="W5" i="13"/>
  <c r="J5" i="3" s="1"/>
  <c r="AC37" i="13"/>
  <c r="AC33" i="13"/>
  <c r="AC32" i="13"/>
  <c r="AC29" i="13"/>
  <c r="AC28" i="13"/>
  <c r="AC26" i="13"/>
  <c r="AC5" i="13"/>
  <c r="AC8" i="13"/>
  <c r="AC9" i="13"/>
  <c r="AC35" i="13"/>
  <c r="AC12" i="13"/>
  <c r="AC14" i="13"/>
  <c r="AC15" i="13"/>
  <c r="AC16" i="13"/>
  <c r="AC17" i="13"/>
  <c r="AC19" i="13"/>
  <c r="AC21" i="13"/>
  <c r="AC23" i="13"/>
  <c r="AB38" i="13"/>
  <c r="AB37" i="13"/>
  <c r="AB35" i="13"/>
  <c r="AB27" i="13"/>
  <c r="AB23" i="13"/>
  <c r="AB20" i="13"/>
  <c r="AB17" i="13"/>
  <c r="AB16" i="13"/>
  <c r="AB15" i="13"/>
  <c r="AB14" i="13"/>
  <c r="AB12" i="13"/>
  <c r="AB8" i="13"/>
  <c r="AB6" i="13"/>
  <c r="AB18" i="13"/>
  <c r="AB5" i="13"/>
  <c r="AB7" i="13"/>
  <c r="AB19" i="13"/>
  <c r="AB22" i="13"/>
  <c r="AB26" i="13"/>
  <c r="AB28" i="13"/>
  <c r="AB30" i="13"/>
  <c r="AB49" i="13"/>
  <c r="AB36" i="13"/>
  <c r="AB13" i="13"/>
  <c r="AB39" i="13"/>
  <c r="AB45" i="13"/>
  <c r="AB47" i="13"/>
  <c r="AB40" i="13"/>
  <c r="AB48" i="13"/>
  <c r="AB46" i="13"/>
  <c r="AB44" i="13"/>
  <c r="AB42" i="13"/>
  <c r="AB9" i="13"/>
  <c r="AB10" i="13"/>
  <c r="AB11" i="13"/>
  <c r="AB21" i="13"/>
  <c r="AB24" i="13"/>
  <c r="AB25" i="13"/>
  <c r="AB29" i="13"/>
  <c r="AB31" i="13"/>
  <c r="AB33" i="13"/>
  <c r="AB34" i="13"/>
  <c r="AB41" i="13"/>
  <c r="AB43" i="13"/>
  <c r="AB32" i="13"/>
  <c r="AA15" i="13"/>
  <c r="AA28" i="13"/>
  <c r="AA19" i="13"/>
  <c r="AA21" i="13"/>
  <c r="AA23" i="13"/>
  <c r="AA24" i="13"/>
  <c r="AA38" i="13"/>
  <c r="AA48" i="13"/>
  <c r="AA34" i="13"/>
  <c r="AA35" i="13"/>
  <c r="AA9" i="13"/>
  <c r="AA27" i="13"/>
  <c r="AA26" i="13"/>
  <c r="AA36" i="13"/>
  <c r="AA37" i="13"/>
  <c r="AA45" i="13"/>
  <c r="AA25" i="13"/>
  <c r="AA20" i="13"/>
  <c r="AA18" i="13"/>
  <c r="AA13" i="13"/>
  <c r="AA11" i="13"/>
  <c r="AA46" i="13"/>
  <c r="AA6" i="13"/>
  <c r="AA17" i="13"/>
  <c r="AA47" i="13"/>
  <c r="AA31" i="13"/>
  <c r="AA5" i="13"/>
  <c r="AA7" i="13"/>
  <c r="AA22" i="13"/>
  <c r="AA8" i="13"/>
  <c r="AA14" i="13"/>
  <c r="AA16" i="13"/>
  <c r="AA10" i="13"/>
  <c r="AA12" i="13"/>
  <c r="AA29" i="13"/>
  <c r="AA30" i="13"/>
  <c r="AA32" i="13"/>
  <c r="AA33" i="13"/>
  <c r="AA39" i="13"/>
  <c r="AA40" i="13"/>
  <c r="AA41" i="13"/>
  <c r="AA42" i="13"/>
  <c r="AA43" i="13"/>
  <c r="AA44" i="13"/>
  <c r="AA49" i="13"/>
  <c r="Z24" i="13"/>
  <c r="Z25" i="13"/>
  <c r="Z27" i="13"/>
  <c r="Z30" i="13"/>
  <c r="Z34" i="13"/>
  <c r="Z40" i="13"/>
  <c r="Z42" i="13"/>
  <c r="Z44" i="13"/>
  <c r="Z46" i="13"/>
  <c r="Z36" i="13"/>
  <c r="Z35" i="13"/>
  <c r="Z32" i="13"/>
  <c r="Z29" i="13"/>
  <c r="Z18" i="13"/>
  <c r="Z16" i="13"/>
  <c r="Z14" i="13"/>
  <c r="Z13" i="13"/>
  <c r="Z8" i="13"/>
  <c r="Z7" i="13"/>
  <c r="Z5" i="13"/>
  <c r="Z45" i="13"/>
  <c r="Z38" i="13"/>
  <c r="Z39" i="13"/>
  <c r="Z48" i="13"/>
  <c r="Z49" i="13"/>
  <c r="Z47" i="13"/>
  <c r="Z19" i="13"/>
  <c r="Z6" i="13"/>
  <c r="Z9" i="13"/>
  <c r="Z10" i="13"/>
  <c r="Z11" i="13"/>
  <c r="Z12" i="13"/>
  <c r="Z15" i="13"/>
  <c r="Z17" i="13"/>
  <c r="Z20" i="13"/>
  <c r="Z21" i="13"/>
  <c r="Z22" i="13"/>
  <c r="Z23" i="13"/>
  <c r="Z26" i="13"/>
  <c r="Z28" i="13"/>
  <c r="Z31" i="13"/>
  <c r="Z33" i="13"/>
  <c r="Z37" i="13"/>
  <c r="Z41" i="13"/>
  <c r="Z43" i="13"/>
  <c r="I5" i="3"/>
  <c r="H5" i="3"/>
  <c r="K5" i="13"/>
  <c r="I5" i="13"/>
  <c r="J5" i="13"/>
  <c r="J6" i="13"/>
  <c r="H6" i="3"/>
  <c r="K6" i="13"/>
  <c r="I6" i="13"/>
  <c r="I6" i="3"/>
  <c r="I7" i="3"/>
  <c r="H7" i="3"/>
  <c r="K7" i="13"/>
  <c r="I7" i="13"/>
  <c r="J7" i="13"/>
  <c r="K8" i="13"/>
  <c r="H8" i="3"/>
  <c r="I8" i="13"/>
  <c r="J8" i="13"/>
  <c r="I8" i="3"/>
  <c r="I9" i="3"/>
  <c r="H9" i="3"/>
  <c r="K9" i="13"/>
  <c r="I9" i="13"/>
  <c r="J9" i="13"/>
  <c r="H10" i="3"/>
  <c r="K10" i="13"/>
  <c r="I10" i="13"/>
  <c r="I10" i="3"/>
  <c r="J10" i="13"/>
  <c r="K11" i="13"/>
  <c r="J11" i="13"/>
  <c r="I11" i="3"/>
  <c r="H11" i="3"/>
  <c r="I11" i="13"/>
  <c r="H12" i="3"/>
  <c r="K12" i="13"/>
  <c r="J12" i="13"/>
  <c r="I12" i="13"/>
  <c r="I12" i="3"/>
  <c r="K13" i="13"/>
  <c r="I13" i="3"/>
  <c r="I13" i="13"/>
  <c r="J13" i="13"/>
  <c r="H13" i="3"/>
  <c r="I14" i="13"/>
  <c r="I14" i="3"/>
  <c r="H14" i="3"/>
  <c r="J14" i="13"/>
  <c r="K14" i="13"/>
  <c r="H15" i="3"/>
  <c r="J15" i="13"/>
  <c r="I15" i="3"/>
  <c r="I15" i="13"/>
  <c r="K15" i="13"/>
  <c r="I16" i="13"/>
  <c r="J16" i="13"/>
  <c r="K16" i="13"/>
  <c r="H16" i="3"/>
  <c r="I16" i="3"/>
  <c r="H17" i="3"/>
  <c r="I17" i="3"/>
  <c r="I17" i="13"/>
  <c r="J17" i="13"/>
  <c r="K17" i="13"/>
  <c r="H18" i="3"/>
  <c r="I18" i="13"/>
  <c r="J18" i="13"/>
  <c r="K18" i="13"/>
  <c r="I18" i="3"/>
  <c r="K19" i="13"/>
  <c r="I19" i="13"/>
  <c r="H19" i="3"/>
  <c r="J19" i="13"/>
  <c r="I19" i="3"/>
  <c r="I20" i="13"/>
  <c r="K20" i="13"/>
  <c r="J20" i="13"/>
  <c r="H20" i="3"/>
  <c r="I20" i="3"/>
  <c r="I21" i="13"/>
  <c r="H21" i="3"/>
  <c r="K21" i="13"/>
  <c r="I21" i="3"/>
  <c r="J21" i="13"/>
  <c r="J22" i="13"/>
  <c r="I22" i="13"/>
  <c r="H22" i="3"/>
  <c r="I22" i="3"/>
  <c r="K22" i="13"/>
  <c r="J23" i="13"/>
  <c r="K23" i="13"/>
  <c r="H23" i="3"/>
  <c r="I23" i="13"/>
  <c r="I23" i="3"/>
  <c r="J24" i="13"/>
  <c r="I24" i="13"/>
  <c r="K24" i="13"/>
  <c r="H24" i="3"/>
  <c r="I24" i="3"/>
  <c r="I25" i="3"/>
  <c r="K25" i="13"/>
  <c r="H25" i="3"/>
  <c r="I25" i="13"/>
  <c r="J25" i="13"/>
  <c r="H26" i="3"/>
  <c r="I26" i="13"/>
  <c r="I26" i="3"/>
  <c r="K26" i="13"/>
  <c r="J26" i="13"/>
  <c r="K27" i="13"/>
  <c r="J27" i="13"/>
  <c r="I27" i="13"/>
  <c r="H27" i="3"/>
  <c r="I27" i="3"/>
  <c r="H28" i="3"/>
  <c r="J28" i="13"/>
  <c r="I28" i="13"/>
  <c r="I28" i="3"/>
  <c r="K28" i="13"/>
  <c r="H29" i="3"/>
  <c r="J29" i="13"/>
  <c r="I29" i="3"/>
  <c r="I29" i="13"/>
  <c r="K29" i="13"/>
  <c r="I30" i="13"/>
  <c r="H30" i="3"/>
  <c r="I30" i="3"/>
  <c r="J30" i="13"/>
  <c r="K30" i="13"/>
  <c r="I31" i="13"/>
  <c r="H31" i="3"/>
  <c r="J31" i="13"/>
  <c r="K31" i="13"/>
  <c r="I31" i="3"/>
  <c r="I32" i="13"/>
  <c r="H32" i="3"/>
  <c r="I32" i="3"/>
  <c r="J32" i="13"/>
  <c r="K32" i="13"/>
  <c r="K33" i="13"/>
  <c r="H33" i="3"/>
  <c r="I33" i="13"/>
  <c r="J33" i="13"/>
  <c r="I33" i="3"/>
  <c r="H34" i="3"/>
  <c r="J34" i="13"/>
  <c r="K34" i="13"/>
  <c r="I34" i="3"/>
  <c r="I34" i="13"/>
  <c r="K35" i="13"/>
  <c r="H35" i="3"/>
  <c r="J35" i="13"/>
  <c r="I35" i="13"/>
  <c r="I35" i="3"/>
  <c r="I36" i="13"/>
  <c r="K36" i="13"/>
  <c r="I36" i="3"/>
  <c r="H36" i="3"/>
  <c r="J36" i="13"/>
  <c r="K37" i="13"/>
  <c r="I37" i="13"/>
  <c r="J37" i="13"/>
  <c r="I37" i="3"/>
  <c r="H37" i="3"/>
  <c r="K38" i="13"/>
  <c r="I38" i="13"/>
  <c r="I38" i="3"/>
  <c r="H38" i="3"/>
  <c r="J38" i="13"/>
  <c r="I39" i="13"/>
  <c r="K39" i="13"/>
  <c r="I39" i="3"/>
  <c r="H39" i="3"/>
  <c r="J39" i="13"/>
  <c r="I40" i="3"/>
  <c r="H40" i="3"/>
  <c r="I40" i="13"/>
  <c r="J40" i="13"/>
  <c r="K40" i="13"/>
  <c r="I41" i="13"/>
  <c r="I41" i="3"/>
  <c r="K41" i="13"/>
  <c r="J41" i="13"/>
  <c r="H41" i="3"/>
  <c r="H42" i="3"/>
  <c r="I42" i="3"/>
  <c r="I42" i="13"/>
  <c r="K42" i="13"/>
  <c r="J42" i="13"/>
  <c r="I43" i="3"/>
  <c r="I43" i="13"/>
  <c r="K43" i="13"/>
  <c r="H43" i="3"/>
  <c r="J43" i="13"/>
  <c r="I44" i="3"/>
  <c r="I44" i="13"/>
  <c r="H44" i="3"/>
  <c r="K44" i="13"/>
  <c r="J44" i="13"/>
  <c r="I45" i="3"/>
  <c r="H45" i="3"/>
  <c r="I45" i="13"/>
  <c r="K45" i="13"/>
  <c r="J45" i="13"/>
  <c r="I46" i="3"/>
  <c r="J46" i="13"/>
  <c r="I46" i="13"/>
  <c r="H46" i="3"/>
  <c r="K46" i="13"/>
  <c r="H47" i="3"/>
  <c r="I47" i="13"/>
  <c r="I47" i="3"/>
  <c r="J47" i="13"/>
  <c r="K47" i="13"/>
  <c r="I48" i="13"/>
  <c r="I48" i="3"/>
  <c r="K48" i="13"/>
  <c r="J48" i="13"/>
  <c r="H48" i="3"/>
  <c r="I49" i="13"/>
  <c r="K49" i="13"/>
  <c r="J49" i="13"/>
  <c r="I49" i="3"/>
  <c r="H49" i="3"/>
  <c r="H5" i="13"/>
  <c r="K5" i="3"/>
  <c r="F5" i="3"/>
  <c r="G5" i="13"/>
  <c r="G5" i="3"/>
  <c r="H6" i="13"/>
  <c r="G6" i="13"/>
  <c r="F6" i="3"/>
  <c r="K6" i="3"/>
  <c r="G6" i="3"/>
  <c r="H7" i="13"/>
  <c r="G7" i="13"/>
  <c r="F7" i="3"/>
  <c r="K7" i="3"/>
  <c r="G7" i="3"/>
  <c r="F8" i="3"/>
  <c r="H8" i="13"/>
  <c r="K8" i="3"/>
  <c r="G8" i="13"/>
  <c r="G8" i="3"/>
  <c r="G9" i="3"/>
  <c r="F9" i="3"/>
  <c r="K9" i="3"/>
  <c r="G9" i="13"/>
  <c r="H9" i="13"/>
  <c r="H10" i="13"/>
  <c r="G10" i="13"/>
  <c r="F10" i="3"/>
  <c r="G10" i="3"/>
  <c r="K10" i="3"/>
  <c r="G11" i="3"/>
  <c r="K11" i="3"/>
  <c r="F11" i="3"/>
  <c r="G11" i="13"/>
  <c r="H11" i="13"/>
  <c r="H12" i="13"/>
  <c r="G12" i="3"/>
  <c r="F12" i="3"/>
  <c r="G12" i="13"/>
  <c r="K12" i="3"/>
  <c r="F13" i="3"/>
  <c r="G13" i="3"/>
  <c r="K13" i="3"/>
  <c r="G13" i="13"/>
  <c r="H13" i="13"/>
  <c r="K14" i="3"/>
  <c r="G14" i="3"/>
  <c r="F14" i="3"/>
  <c r="G14" i="13"/>
  <c r="H14" i="13"/>
  <c r="F15" i="3"/>
  <c r="H15" i="13"/>
  <c r="G15" i="3"/>
  <c r="G15" i="13"/>
  <c r="K15" i="3"/>
  <c r="H16" i="13"/>
  <c r="F16" i="3"/>
  <c r="G16" i="13"/>
  <c r="G16" i="3"/>
  <c r="K16" i="3"/>
  <c r="F17" i="3"/>
  <c r="G17" i="3"/>
  <c r="G17" i="13"/>
  <c r="K17" i="3"/>
  <c r="H17" i="13"/>
  <c r="H18" i="13"/>
  <c r="G18" i="3"/>
  <c r="K18" i="3"/>
  <c r="G18" i="13"/>
  <c r="F18" i="3"/>
  <c r="F19" i="3"/>
  <c r="K19" i="3"/>
  <c r="G19" i="13"/>
  <c r="H19" i="13"/>
  <c r="G19" i="3"/>
  <c r="G20" i="13"/>
  <c r="H20" i="13"/>
  <c r="F20" i="3"/>
  <c r="G20" i="3"/>
  <c r="K20" i="3"/>
  <c r="K21" i="3"/>
  <c r="G21" i="13"/>
  <c r="H21" i="13"/>
  <c r="G21" i="3"/>
  <c r="F21" i="3"/>
  <c r="H22" i="13"/>
  <c r="F22" i="3"/>
  <c r="K22" i="3"/>
  <c r="G22" i="13"/>
  <c r="G22" i="3"/>
  <c r="G23" i="13"/>
  <c r="H23" i="13"/>
  <c r="K23" i="3"/>
  <c r="F23" i="3"/>
  <c r="G23" i="3"/>
  <c r="G24" i="13"/>
  <c r="K24" i="3"/>
  <c r="F24" i="3"/>
  <c r="G24" i="3"/>
  <c r="H24" i="13"/>
  <c r="G25" i="3"/>
  <c r="F25" i="3"/>
  <c r="G25" i="13"/>
  <c r="K25" i="3"/>
  <c r="H25" i="13"/>
  <c r="G26" i="13"/>
  <c r="H26" i="13"/>
  <c r="G26" i="3"/>
  <c r="K26" i="3"/>
  <c r="F26" i="3"/>
  <c r="K27" i="3"/>
  <c r="G27" i="3"/>
  <c r="H27" i="13"/>
  <c r="F27" i="3"/>
  <c r="G27" i="13"/>
  <c r="G28" i="3"/>
  <c r="F28" i="3"/>
  <c r="K28" i="3"/>
  <c r="H28" i="13"/>
  <c r="G28" i="13"/>
  <c r="G29" i="13"/>
  <c r="K29" i="3"/>
  <c r="G29" i="3"/>
  <c r="H29" i="13"/>
  <c r="F29" i="3"/>
  <c r="G30" i="13"/>
  <c r="F30" i="3"/>
  <c r="G30" i="3"/>
  <c r="K30" i="3"/>
  <c r="H30" i="13"/>
  <c r="H31" i="13"/>
  <c r="G31" i="13"/>
  <c r="F31" i="3"/>
  <c r="K31" i="3"/>
  <c r="G31" i="3"/>
  <c r="F32" i="3"/>
  <c r="K32" i="3"/>
  <c r="G32" i="13"/>
  <c r="H32" i="13"/>
  <c r="G32" i="3"/>
  <c r="H33" i="13"/>
  <c r="G33" i="13"/>
  <c r="F33" i="3"/>
  <c r="G33" i="3"/>
  <c r="K33" i="3"/>
  <c r="G34" i="3"/>
  <c r="F34" i="3"/>
  <c r="G34" i="13"/>
  <c r="K34" i="3"/>
  <c r="H34" i="13"/>
  <c r="F35" i="3"/>
  <c r="G35" i="13"/>
  <c r="G35" i="3"/>
  <c r="H35" i="13"/>
  <c r="K35" i="3"/>
  <c r="F36" i="3"/>
  <c r="G36" i="13"/>
  <c r="K36" i="3"/>
  <c r="G36" i="3"/>
  <c r="H36" i="13"/>
  <c r="H37" i="13"/>
  <c r="G37" i="13"/>
  <c r="K37" i="3"/>
  <c r="G37" i="3"/>
  <c r="F37" i="3"/>
  <c r="G38" i="13"/>
  <c r="H38" i="13"/>
  <c r="F38" i="3"/>
  <c r="K38" i="3"/>
  <c r="G38" i="3"/>
  <c r="G39" i="13"/>
  <c r="F39" i="3"/>
  <c r="H39" i="13"/>
  <c r="K39" i="3"/>
  <c r="G39" i="3"/>
  <c r="G40" i="13"/>
  <c r="H40" i="13"/>
  <c r="F40" i="3"/>
  <c r="G40" i="3"/>
  <c r="K40" i="3"/>
  <c r="G41" i="13"/>
  <c r="H41" i="13"/>
  <c r="F41" i="3"/>
  <c r="G41" i="3"/>
  <c r="K41" i="3"/>
  <c r="K42" i="3"/>
  <c r="F42" i="3"/>
  <c r="G42" i="3"/>
  <c r="G42" i="13"/>
  <c r="H42" i="13"/>
  <c r="H43" i="13"/>
  <c r="F43" i="3"/>
  <c r="G43" i="3"/>
  <c r="K43" i="3"/>
  <c r="G43" i="13"/>
  <c r="G44" i="13"/>
  <c r="F44" i="3"/>
  <c r="K44" i="3"/>
  <c r="G44" i="3"/>
  <c r="H44" i="13"/>
  <c r="G45" i="13"/>
  <c r="F45" i="3"/>
  <c r="H45" i="13"/>
  <c r="K45" i="3"/>
  <c r="G45" i="3"/>
  <c r="G46" i="13"/>
  <c r="F46" i="3"/>
  <c r="H46" i="13"/>
  <c r="K46" i="3"/>
  <c r="G46" i="3"/>
  <c r="G47" i="13"/>
  <c r="F47" i="3"/>
  <c r="H47" i="13"/>
  <c r="K47" i="3"/>
  <c r="G47" i="3"/>
  <c r="K48" i="3"/>
  <c r="F48" i="3"/>
  <c r="G48" i="13"/>
  <c r="H48" i="13"/>
  <c r="G48" i="3"/>
  <c r="K49" i="3"/>
  <c r="F49" i="3"/>
  <c r="G49" i="13"/>
  <c r="H49" i="13"/>
  <c r="G49" i="3"/>
  <c r="AH7" i="13"/>
  <c r="AH6" i="13"/>
  <c r="AH5" i="13"/>
  <c r="L5" i="13"/>
  <c r="L28" i="13"/>
  <c r="M28" i="13"/>
  <c r="M29" i="13"/>
  <c r="L29" i="13"/>
  <c r="M30" i="13"/>
  <c r="L30" i="13"/>
  <c r="M31" i="13"/>
  <c r="L31" i="13"/>
  <c r="M32" i="13"/>
  <c r="L32" i="13"/>
  <c r="L33" i="13"/>
  <c r="M33" i="13"/>
  <c r="M34" i="13"/>
  <c r="L34" i="13"/>
  <c r="M35" i="13"/>
  <c r="L35" i="13"/>
  <c r="L36" i="13"/>
  <c r="M36" i="13"/>
  <c r="M37" i="13"/>
  <c r="L37" i="13"/>
  <c r="L38" i="13"/>
  <c r="M38" i="13"/>
  <c r="L39" i="13"/>
  <c r="M39" i="13"/>
  <c r="L40" i="13"/>
  <c r="M40" i="13"/>
  <c r="L41" i="13"/>
  <c r="M41" i="13"/>
  <c r="L42" i="13"/>
  <c r="M42" i="13"/>
  <c r="L43" i="13"/>
  <c r="M43" i="13"/>
  <c r="L44" i="13"/>
  <c r="M44" i="13"/>
  <c r="L45" i="13"/>
  <c r="M45" i="13"/>
  <c r="L46" i="13"/>
  <c r="M46" i="13"/>
  <c r="L47" i="13"/>
  <c r="M47" i="13"/>
  <c r="L48" i="13"/>
  <c r="M48" i="13"/>
  <c r="L49" i="13"/>
  <c r="M49" i="13"/>
  <c r="W8" i="13" l="1"/>
  <c r="J8" i="3" s="1"/>
  <c r="W12" i="13"/>
  <c r="J12" i="3" s="1"/>
  <c r="W13" i="13"/>
  <c r="J13" i="3" s="1"/>
  <c r="W14" i="13"/>
  <c r="J14" i="3" s="1"/>
  <c r="W17" i="13"/>
  <c r="J17" i="3" s="1"/>
  <c r="W42" i="13"/>
  <c r="J42" i="3" s="1"/>
  <c r="W45" i="13"/>
  <c r="J45" i="3" s="1"/>
  <c r="W48" i="13"/>
  <c r="J48" i="3" s="1"/>
  <c r="W19" i="13"/>
  <c r="J19" i="3" s="1"/>
  <c r="W20" i="13"/>
  <c r="J20" i="3" s="1"/>
  <c r="W21" i="13"/>
  <c r="J21" i="3" s="1"/>
  <c r="W22" i="13"/>
  <c r="J22" i="3" s="1"/>
  <c r="W24" i="13"/>
  <c r="J24" i="3" s="1"/>
  <c r="W26" i="13"/>
  <c r="J26" i="3" s="1"/>
  <c r="W30" i="13"/>
  <c r="J30" i="3" s="1"/>
  <c r="W33" i="13"/>
  <c r="J33" i="3" s="1"/>
  <c r="W36" i="13"/>
  <c r="J36" i="3" s="1"/>
  <c r="W39" i="13"/>
  <c r="J39" i="3" s="1"/>
  <c r="Y29" i="13"/>
  <c r="Y15" i="13"/>
  <c r="Y13" i="13"/>
  <c r="Y14" i="13"/>
  <c r="Y49" i="13"/>
  <c r="Y6" i="13"/>
  <c r="Y24" i="13"/>
  <c r="Y31" i="13"/>
  <c r="Y45" i="13"/>
  <c r="Y35" i="13"/>
  <c r="Y39" i="13"/>
  <c r="Y44" i="13"/>
  <c r="Y32" i="13"/>
  <c r="Y30" i="13"/>
  <c r="Y26" i="13"/>
  <c r="Y23" i="13"/>
  <c r="Y33" i="13"/>
  <c r="Y19" i="13"/>
  <c r="Y11" i="13"/>
  <c r="Y27" i="13"/>
  <c r="Y17" i="13"/>
  <c r="Y16" i="13"/>
  <c r="Y12" i="13"/>
  <c r="Y5" i="13"/>
  <c r="Y40" i="13"/>
  <c r="Y22" i="13"/>
  <c r="Y42" i="13"/>
  <c r="Y43" i="13"/>
  <c r="Y37" i="13"/>
  <c r="Y7" i="13"/>
  <c r="Y9" i="13"/>
  <c r="Y20" i="13"/>
  <c r="Y18" i="13"/>
  <c r="Y8" i="13"/>
  <c r="Y47" i="13"/>
  <c r="Y34" i="13"/>
  <c r="Y38" i="13"/>
  <c r="Y41" i="13"/>
  <c r="Y46" i="13"/>
  <c r="Y36" i="13"/>
  <c r="Y48" i="13"/>
  <c r="Y21" i="13"/>
  <c r="Y28" i="13"/>
  <c r="Y25" i="13"/>
  <c r="Y10" i="13"/>
  <c r="AG3" i="5"/>
  <c r="AE3" i="5"/>
  <c r="AB3" i="5"/>
  <c r="Y3" i="5"/>
  <c r="X3" i="5"/>
  <c r="V3" i="5"/>
  <c r="AF3" i="5"/>
  <c r="AD3" i="5"/>
  <c r="AC3" i="5"/>
  <c r="AA3" i="5"/>
  <c r="Z3" i="5"/>
  <c r="W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B2" i="4"/>
  <c r="B2" i="5"/>
  <c r="B2" i="7"/>
  <c r="B2" i="6"/>
  <c r="H3" i="8"/>
  <c r="G34" i="8"/>
  <c r="G32" i="8"/>
  <c r="G30" i="8"/>
  <c r="G28" i="8"/>
  <c r="G26" i="8"/>
  <c r="G24" i="8"/>
  <c r="G22" i="8"/>
  <c r="G20" i="8"/>
  <c r="G18" i="8"/>
  <c r="G16" i="8"/>
  <c r="G14" i="8"/>
  <c r="G13" i="8"/>
  <c r="G10" i="8"/>
  <c r="G8" i="8"/>
  <c r="G6" i="8"/>
  <c r="N6" i="3"/>
  <c r="G33" i="8"/>
  <c r="G31" i="8"/>
  <c r="G29" i="8"/>
  <c r="G27" i="8"/>
  <c r="G25" i="8"/>
  <c r="G23" i="8"/>
  <c r="G21" i="8"/>
  <c r="G19" i="8"/>
  <c r="G17" i="8"/>
  <c r="G15" i="8"/>
  <c r="G12" i="8"/>
  <c r="G11" i="8"/>
  <c r="G9" i="8"/>
  <c r="G7" i="8"/>
  <c r="G5" i="8"/>
  <c r="AN19" i="13"/>
  <c r="B3" i="4"/>
  <c r="B3" i="8"/>
  <c r="A34" i="8"/>
  <c r="A32" i="8"/>
  <c r="A30" i="8"/>
  <c r="A28" i="8"/>
  <c r="A26" i="8"/>
  <c r="A24" i="8"/>
  <c r="A23" i="8"/>
  <c r="A21" i="8"/>
  <c r="A19" i="8"/>
  <c r="A17" i="8"/>
  <c r="A15" i="8"/>
  <c r="A13" i="8"/>
  <c r="A11" i="8"/>
  <c r="A8" i="8"/>
  <c r="A5" i="8"/>
  <c r="N5" i="3"/>
  <c r="B2" i="8"/>
  <c r="A33" i="8"/>
  <c r="A31" i="8"/>
  <c r="A29" i="8"/>
  <c r="A27" i="8"/>
  <c r="A25" i="8"/>
  <c r="A22" i="8"/>
  <c r="A20" i="8"/>
  <c r="A18" i="8"/>
  <c r="A16" i="8"/>
  <c r="A14" i="8"/>
  <c r="A12" i="8"/>
  <c r="A10" i="8"/>
  <c r="A9" i="8"/>
  <c r="A7" i="8"/>
  <c r="A6" i="8"/>
  <c r="AN25" i="13"/>
  <c r="AN28" i="13"/>
  <c r="AJ196" i="13"/>
  <c r="AJ194" i="13"/>
  <c r="AJ192" i="13"/>
  <c r="AJ190" i="13"/>
  <c r="AJ188" i="13"/>
  <c r="AJ186" i="13"/>
  <c r="AJ184" i="13"/>
  <c r="AJ182" i="13"/>
  <c r="AJ180" i="13"/>
  <c r="AJ178" i="13"/>
  <c r="AJ176" i="13"/>
  <c r="AJ174" i="13"/>
  <c r="AJ172" i="13"/>
  <c r="AJ170" i="13"/>
  <c r="AJ168" i="13"/>
  <c r="AJ166" i="13"/>
  <c r="AJ164" i="13"/>
  <c r="AJ162" i="13"/>
  <c r="AJ160" i="13"/>
  <c r="AJ158" i="13"/>
  <c r="AJ155" i="13"/>
  <c r="AJ154" i="13"/>
  <c r="AJ153" i="13"/>
  <c r="AJ152" i="13"/>
  <c r="AJ151" i="13"/>
  <c r="AJ150" i="13"/>
  <c r="AJ149" i="13"/>
  <c r="AJ148" i="13"/>
  <c r="AJ147" i="13"/>
  <c r="AJ146" i="13"/>
  <c r="AJ145" i="13"/>
  <c r="AJ143" i="13"/>
  <c r="AJ141" i="13"/>
  <c r="AJ139" i="13"/>
  <c r="AJ137" i="13"/>
  <c r="AJ135" i="13"/>
  <c r="AJ133" i="13"/>
  <c r="AJ131" i="13"/>
  <c r="AJ129" i="13"/>
  <c r="AJ127" i="13"/>
  <c r="AJ125" i="13"/>
  <c r="AJ123" i="13"/>
  <c r="AJ121" i="13"/>
  <c r="AJ119" i="13"/>
  <c r="AJ117" i="13"/>
  <c r="AJ115" i="13"/>
  <c r="AJ113" i="13"/>
  <c r="AJ111" i="13"/>
  <c r="AJ109" i="13"/>
  <c r="AJ107" i="13"/>
  <c r="AJ105" i="13"/>
  <c r="AJ103" i="13"/>
  <c r="AJ101" i="13"/>
  <c r="AJ99" i="13"/>
  <c r="AJ97" i="13"/>
  <c r="AJ95" i="13"/>
  <c r="AJ94" i="13"/>
  <c r="AJ92" i="13"/>
  <c r="AJ89" i="13"/>
  <c r="AJ87" i="13"/>
  <c r="AJ85" i="13"/>
  <c r="AJ83" i="13"/>
  <c r="AJ81" i="13"/>
  <c r="AJ79" i="13"/>
  <c r="AJ77" i="13"/>
  <c r="AJ75" i="13"/>
  <c r="AJ73" i="13"/>
  <c r="AJ71" i="13"/>
  <c r="AJ69" i="13"/>
  <c r="AJ67" i="13"/>
  <c r="AJ65" i="13"/>
  <c r="AJ63" i="13"/>
  <c r="AJ61" i="13"/>
  <c r="AJ59" i="13"/>
  <c r="AJ57" i="13"/>
  <c r="AJ55" i="13"/>
  <c r="AJ53" i="13"/>
  <c r="AJ51" i="13"/>
  <c r="AJ49" i="13"/>
  <c r="AJ47" i="13"/>
  <c r="AJ45" i="13"/>
  <c r="AJ43" i="13"/>
  <c r="AJ41" i="13"/>
  <c r="AJ39" i="13"/>
  <c r="AJ37" i="13"/>
  <c r="AJ35" i="13"/>
  <c r="AJ33" i="13"/>
  <c r="AJ31" i="13"/>
  <c r="AJ30" i="13"/>
  <c r="AJ28" i="13"/>
  <c r="AJ26" i="13"/>
  <c r="AJ24" i="13"/>
  <c r="AJ22" i="13"/>
  <c r="AJ20" i="13"/>
  <c r="AJ18" i="13"/>
  <c r="AJ16" i="13"/>
  <c r="AJ14" i="13"/>
  <c r="AJ12" i="13"/>
  <c r="AJ10" i="13"/>
  <c r="AJ7" i="13"/>
  <c r="AJ6" i="13"/>
  <c r="AK52" i="13"/>
  <c r="AK50" i="13"/>
  <c r="AK48" i="13"/>
  <c r="AK46" i="13"/>
  <c r="AK44" i="13"/>
  <c r="AK42" i="13"/>
  <c r="AK40" i="13"/>
  <c r="AK38" i="13"/>
  <c r="AK36" i="13"/>
  <c r="AK34" i="13"/>
  <c r="AK32" i="13"/>
  <c r="AK30" i="13"/>
  <c r="AK28" i="13"/>
  <c r="AK26" i="13"/>
  <c r="AK25" i="13"/>
  <c r="AK23" i="13"/>
  <c r="AK21" i="13"/>
  <c r="AK19" i="13"/>
  <c r="AK17" i="13"/>
  <c r="AK15" i="13"/>
  <c r="AK13" i="13"/>
  <c r="AK11" i="13"/>
  <c r="AK9" i="13"/>
  <c r="AK7" i="13"/>
  <c r="AK5" i="13"/>
  <c r="N7" i="3"/>
  <c r="A54" i="4"/>
  <c r="A52" i="4"/>
  <c r="A50" i="4"/>
  <c r="A47" i="4"/>
  <c r="A45" i="4"/>
  <c r="A44" i="4"/>
  <c r="A42" i="4"/>
  <c r="A41" i="4"/>
  <c r="A39" i="4"/>
  <c r="A37" i="4"/>
  <c r="A35" i="4"/>
  <c r="A32" i="4"/>
  <c r="A31" i="4"/>
  <c r="A29" i="4"/>
  <c r="A27" i="4"/>
  <c r="A25" i="4"/>
  <c r="A23" i="4"/>
  <c r="A21" i="4"/>
  <c r="A19" i="4"/>
  <c r="A18" i="4"/>
  <c r="A16" i="4"/>
  <c r="A14" i="4"/>
  <c r="A12" i="4"/>
  <c r="A9" i="4"/>
  <c r="A7" i="4"/>
  <c r="A6" i="4"/>
  <c r="A53" i="5"/>
  <c r="A51" i="5"/>
  <c r="A49" i="5"/>
  <c r="A47" i="5"/>
  <c r="A45" i="5"/>
  <c r="A43" i="5"/>
  <c r="A41" i="5"/>
  <c r="A39" i="5"/>
  <c r="A37" i="5"/>
  <c r="A35" i="5"/>
  <c r="A32" i="5"/>
  <c r="A30" i="5"/>
  <c r="A28" i="5"/>
  <c r="A25" i="5"/>
  <c r="A23" i="5"/>
  <c r="A21" i="5"/>
  <c r="A19" i="5"/>
  <c r="A16" i="5"/>
  <c r="A14" i="5"/>
  <c r="A12" i="5"/>
  <c r="A10" i="5"/>
  <c r="A8" i="5"/>
  <c r="A6" i="5"/>
  <c r="A5" i="5"/>
  <c r="A53" i="6"/>
  <c r="A51" i="6"/>
  <c r="A49" i="6"/>
  <c r="A47" i="6"/>
  <c r="A45" i="6"/>
  <c r="A43" i="6"/>
  <c r="A41" i="6"/>
  <c r="A39" i="6"/>
  <c r="A37" i="6"/>
  <c r="A35" i="6"/>
  <c r="A33" i="6"/>
  <c r="A31" i="6"/>
  <c r="A29" i="6"/>
  <c r="A27" i="6"/>
  <c r="A25" i="6"/>
  <c r="A23" i="6"/>
  <c r="A21" i="6"/>
  <c r="A19" i="6"/>
  <c r="A18" i="6"/>
  <c r="A16" i="6"/>
  <c r="A15" i="6"/>
  <c r="A13" i="6"/>
  <c r="A10" i="6"/>
  <c r="A8" i="6"/>
  <c r="A6" i="6"/>
  <c r="B3" i="7"/>
  <c r="A53" i="7"/>
  <c r="A51" i="7"/>
  <c r="A49" i="7"/>
  <c r="A47" i="7"/>
  <c r="A45" i="7"/>
  <c r="A44" i="7"/>
  <c r="A42" i="7"/>
  <c r="A41" i="7"/>
  <c r="A39" i="7"/>
  <c r="A37" i="7"/>
  <c r="A33" i="7"/>
  <c r="A32" i="7"/>
  <c r="A30" i="7"/>
  <c r="A28" i="7"/>
  <c r="A26" i="7"/>
  <c r="A24" i="7"/>
  <c r="A23" i="7"/>
  <c r="A21" i="7"/>
  <c r="A18" i="7"/>
  <c r="A16" i="7"/>
  <c r="A14" i="7"/>
  <c r="A10" i="7"/>
  <c r="A7" i="7"/>
  <c r="A5" i="7"/>
  <c r="AH8" i="13"/>
  <c r="B3" i="1" s="1"/>
  <c r="AN9" i="13"/>
  <c r="AN13" i="13"/>
  <c r="AN16" i="13"/>
  <c r="AN22" i="13"/>
  <c r="AN34" i="13"/>
  <c r="AJ195" i="13"/>
  <c r="AJ193" i="13"/>
  <c r="AJ191" i="13"/>
  <c r="AJ189" i="13"/>
  <c r="AJ187" i="13"/>
  <c r="AJ185" i="13"/>
  <c r="AJ183" i="13"/>
  <c r="AJ181" i="13"/>
  <c r="AJ179" i="13"/>
  <c r="AJ177" i="13"/>
  <c r="AJ175" i="13"/>
  <c r="AJ173" i="13"/>
  <c r="AJ171" i="13"/>
  <c r="AJ169" i="13"/>
  <c r="AJ167" i="13"/>
  <c r="AJ165" i="13"/>
  <c r="AJ163" i="13"/>
  <c r="AJ161" i="13"/>
  <c r="AJ159" i="13"/>
  <c r="AJ157" i="13"/>
  <c r="AJ156" i="13"/>
  <c r="AJ144" i="13"/>
  <c r="AJ142" i="13"/>
  <c r="AJ140" i="13"/>
  <c r="AJ138" i="13"/>
  <c r="AJ136" i="13"/>
  <c r="AJ134" i="13"/>
  <c r="AJ132" i="13"/>
  <c r="AJ130" i="13"/>
  <c r="AJ128" i="13"/>
  <c r="AJ126" i="13"/>
  <c r="AJ124" i="13"/>
  <c r="AJ122" i="13"/>
  <c r="AJ120" i="13"/>
  <c r="AJ118" i="13"/>
  <c r="AJ116" i="13"/>
  <c r="AJ114" i="13"/>
  <c r="AJ112" i="13"/>
  <c r="AJ110" i="13"/>
  <c r="AJ108" i="13"/>
  <c r="AJ106" i="13"/>
  <c r="AJ104" i="13"/>
  <c r="AJ102" i="13"/>
  <c r="AJ100" i="13"/>
  <c r="AJ98" i="13"/>
  <c r="AJ96" i="13"/>
  <c r="AJ93" i="13"/>
  <c r="AJ91" i="13"/>
  <c r="AJ90" i="13"/>
  <c r="AJ88" i="13"/>
  <c r="AJ86" i="13"/>
  <c r="AJ84" i="13"/>
  <c r="AJ82" i="13"/>
  <c r="AJ80" i="13"/>
  <c r="AJ78" i="13"/>
  <c r="AJ76" i="13"/>
  <c r="AJ74" i="13"/>
  <c r="AJ72" i="13"/>
  <c r="AJ70" i="13"/>
  <c r="AJ68" i="13"/>
  <c r="AJ66" i="13"/>
  <c r="AJ64" i="13"/>
  <c r="AJ62" i="13"/>
  <c r="AJ60" i="13"/>
  <c r="AJ58" i="13"/>
  <c r="AJ56" i="13"/>
  <c r="AJ54" i="13"/>
  <c r="AJ52" i="13"/>
  <c r="AJ50" i="13"/>
  <c r="AJ48" i="13"/>
  <c r="AJ46" i="13"/>
  <c r="AJ44" i="13"/>
  <c r="AJ42" i="13"/>
  <c r="AJ40" i="13"/>
  <c r="AJ38" i="13"/>
  <c r="AJ36" i="13"/>
  <c r="AJ34" i="13"/>
  <c r="AJ32" i="13"/>
  <c r="AJ29" i="13"/>
  <c r="AJ27" i="13"/>
  <c r="AJ25" i="13"/>
  <c r="AJ23" i="13"/>
  <c r="AJ21" i="13"/>
  <c r="AJ19" i="13"/>
  <c r="AJ17" i="13"/>
  <c r="AJ15" i="13"/>
  <c r="AJ13" i="13"/>
  <c r="AJ11" i="13"/>
  <c r="AJ9" i="13"/>
  <c r="AJ8" i="13"/>
  <c r="AJ5" i="13"/>
  <c r="AK51" i="13"/>
  <c r="AK49" i="13"/>
  <c r="AK47" i="13"/>
  <c r="AK45" i="13"/>
  <c r="AK43" i="13"/>
  <c r="AK41" i="13"/>
  <c r="AK39" i="13"/>
  <c r="AK37" i="13"/>
  <c r="AK35" i="13"/>
  <c r="AK33" i="13"/>
  <c r="AK31" i="13"/>
  <c r="AK29" i="13"/>
  <c r="AK27" i="13"/>
  <c r="AK24" i="13"/>
  <c r="AK22" i="13"/>
  <c r="AK20" i="13"/>
  <c r="AK18" i="13"/>
  <c r="AK16" i="13"/>
  <c r="AK14" i="13"/>
  <c r="AK12" i="13"/>
  <c r="AK10" i="13"/>
  <c r="AK8" i="13"/>
  <c r="AK6" i="13"/>
  <c r="A53" i="4"/>
  <c r="A51" i="4"/>
  <c r="A49" i="4"/>
  <c r="A48" i="4"/>
  <c r="A46" i="4"/>
  <c r="A43" i="4"/>
  <c r="A40" i="4"/>
  <c r="A38" i="4"/>
  <c r="A36" i="4"/>
  <c r="A34" i="4"/>
  <c r="A33" i="4"/>
  <c r="A30" i="4"/>
  <c r="A28" i="4"/>
  <c r="A26" i="4"/>
  <c r="A24" i="4"/>
  <c r="A22" i="4"/>
  <c r="A20" i="4"/>
  <c r="A17" i="4"/>
  <c r="A15" i="4"/>
  <c r="A13" i="4"/>
  <c r="A11" i="4"/>
  <c r="A10" i="4"/>
  <c r="A8" i="4"/>
  <c r="A5" i="4"/>
  <c r="A52" i="5"/>
  <c r="A50" i="5"/>
  <c r="A48" i="5"/>
  <c r="A46" i="5"/>
  <c r="A44" i="5"/>
  <c r="A42" i="5"/>
  <c r="A40" i="5"/>
  <c r="A38" i="5"/>
  <c r="A36" i="5"/>
  <c r="A34" i="5"/>
  <c r="A33" i="5"/>
  <c r="A31" i="5"/>
  <c r="A29" i="5"/>
  <c r="A27" i="5"/>
  <c r="A26" i="5"/>
  <c r="A24" i="5"/>
  <c r="A22" i="5"/>
  <c r="A20" i="5"/>
  <c r="A18" i="5"/>
  <c r="A17" i="5"/>
  <c r="A15" i="5"/>
  <c r="A13" i="5"/>
  <c r="A11" i="5"/>
  <c r="A9" i="5"/>
  <c r="A7" i="5"/>
  <c r="A4" i="5"/>
  <c r="A54" i="6"/>
  <c r="A52" i="6"/>
  <c r="A50" i="6"/>
  <c r="A48" i="6"/>
  <c r="A46" i="6"/>
  <c r="A44" i="6"/>
  <c r="A42" i="6"/>
  <c r="A40" i="6"/>
  <c r="A38" i="6"/>
  <c r="A36" i="6"/>
  <c r="A34" i="6"/>
  <c r="A32" i="6"/>
  <c r="A30" i="6"/>
  <c r="A28" i="6"/>
  <c r="A26" i="6"/>
  <c r="A24" i="6"/>
  <c r="A22" i="6"/>
  <c r="A20" i="6"/>
  <c r="A17" i="6"/>
  <c r="A14" i="6"/>
  <c r="A12" i="6"/>
  <c r="A11" i="6"/>
  <c r="A9" i="6"/>
  <c r="A7" i="6"/>
  <c r="A5" i="6"/>
  <c r="A54" i="7"/>
  <c r="A52" i="7"/>
  <c r="A50" i="7"/>
  <c r="A48" i="7"/>
  <c r="A46" i="7"/>
  <c r="A43" i="7"/>
  <c r="A40" i="7"/>
  <c r="A38" i="7"/>
  <c r="A36" i="7"/>
  <c r="A35" i="7"/>
  <c r="A34" i="7"/>
  <c r="A31" i="7"/>
  <c r="A29" i="7"/>
  <c r="A27" i="7"/>
  <c r="A25" i="7"/>
  <c r="A22" i="7"/>
  <c r="A20" i="7"/>
  <c r="A19" i="7"/>
  <c r="A17" i="7"/>
  <c r="A15" i="7"/>
  <c r="A13" i="7"/>
  <c r="A12" i="7"/>
  <c r="A11" i="7"/>
  <c r="A9" i="7"/>
  <c r="A8" i="7"/>
  <c r="A6" i="7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J34" i="8" l="1"/>
  <c r="H34" i="8"/>
  <c r="I34" i="8"/>
  <c r="J32" i="8"/>
  <c r="H32" i="8"/>
  <c r="I32" i="8"/>
  <c r="H30" i="8"/>
  <c r="J30" i="8"/>
  <c r="I30" i="8"/>
  <c r="H28" i="8"/>
  <c r="J28" i="8"/>
  <c r="I28" i="8"/>
  <c r="H26" i="8"/>
  <c r="I26" i="8"/>
  <c r="J26" i="8"/>
  <c r="H24" i="8"/>
  <c r="I24" i="8"/>
  <c r="J24" i="8"/>
  <c r="I22" i="8"/>
  <c r="J22" i="8"/>
  <c r="H22" i="8"/>
  <c r="H20" i="8"/>
  <c r="I20" i="8"/>
  <c r="J20" i="8"/>
  <c r="J18" i="8"/>
  <c r="H18" i="8"/>
  <c r="I18" i="8"/>
  <c r="I16" i="8"/>
  <c r="J16" i="8"/>
  <c r="H16" i="8"/>
  <c r="I14" i="8"/>
  <c r="J14" i="8"/>
  <c r="H14" i="8"/>
  <c r="H13" i="8"/>
  <c r="I13" i="8"/>
  <c r="J13" i="8"/>
  <c r="H10" i="8"/>
  <c r="J10" i="8"/>
  <c r="I10" i="8"/>
  <c r="J8" i="8"/>
  <c r="H8" i="8"/>
  <c r="I8" i="8"/>
  <c r="I6" i="8"/>
  <c r="J6" i="8"/>
  <c r="H6" i="8"/>
  <c r="J33" i="8"/>
  <c r="H33" i="8"/>
  <c r="I33" i="8"/>
  <c r="H31" i="8"/>
  <c r="J31" i="8"/>
  <c r="I31" i="8"/>
  <c r="H29" i="8"/>
  <c r="J29" i="8"/>
  <c r="I29" i="8"/>
  <c r="H27" i="8"/>
  <c r="I27" i="8"/>
  <c r="J27" i="8"/>
  <c r="H25" i="8"/>
  <c r="I25" i="8"/>
  <c r="J25" i="8"/>
  <c r="I23" i="8"/>
  <c r="J23" i="8"/>
  <c r="H23" i="8"/>
  <c r="J21" i="8"/>
  <c r="H21" i="8"/>
  <c r="I21" i="8"/>
  <c r="J19" i="8"/>
  <c r="H19" i="8"/>
  <c r="I19" i="8"/>
  <c r="J17" i="8"/>
  <c r="H17" i="8"/>
  <c r="I17" i="8"/>
  <c r="I15" i="8"/>
  <c r="J15" i="8"/>
  <c r="H15" i="8"/>
  <c r="H12" i="8"/>
  <c r="I12" i="8"/>
  <c r="J12" i="8"/>
  <c r="H11" i="8"/>
  <c r="J11" i="8"/>
  <c r="I11" i="8"/>
  <c r="J9" i="8"/>
  <c r="H9" i="8"/>
  <c r="I9" i="8"/>
  <c r="J7" i="8"/>
  <c r="H7" i="8"/>
  <c r="I7" i="8"/>
  <c r="I5" i="8"/>
  <c r="H5" i="8"/>
  <c r="J5" i="8"/>
  <c r="B34" i="8"/>
  <c r="C34" i="8"/>
  <c r="D34" i="8"/>
  <c r="B32" i="8"/>
  <c r="C32" i="8"/>
  <c r="D32" i="8"/>
  <c r="B30" i="8"/>
  <c r="C30" i="8"/>
  <c r="D30" i="8"/>
  <c r="D28" i="8"/>
  <c r="B28" i="8"/>
  <c r="C28" i="8"/>
  <c r="D26" i="8"/>
  <c r="B26" i="8"/>
  <c r="C26" i="8"/>
  <c r="C24" i="8"/>
  <c r="B24" i="8"/>
  <c r="D24" i="8"/>
  <c r="B23" i="8"/>
  <c r="D23" i="8"/>
  <c r="C23" i="8"/>
  <c r="C21" i="8"/>
  <c r="D21" i="8"/>
  <c r="B21" i="8"/>
  <c r="C19" i="8"/>
  <c r="D19" i="8"/>
  <c r="B19" i="8"/>
  <c r="C17" i="8"/>
  <c r="D17" i="8"/>
  <c r="B17" i="8"/>
  <c r="D15" i="8"/>
  <c r="B15" i="8"/>
  <c r="C15" i="8"/>
  <c r="B13" i="8"/>
  <c r="C13" i="8"/>
  <c r="D13" i="8"/>
  <c r="B11" i="8"/>
  <c r="C11" i="8"/>
  <c r="D11" i="8"/>
  <c r="B8" i="8"/>
  <c r="D8" i="8"/>
  <c r="C8" i="8"/>
  <c r="B5" i="8"/>
  <c r="C5" i="8"/>
  <c r="D5" i="8"/>
  <c r="B33" i="8"/>
  <c r="C33" i="8"/>
  <c r="D33" i="8"/>
  <c r="B31" i="8"/>
  <c r="C31" i="8"/>
  <c r="D31" i="8"/>
  <c r="D29" i="8"/>
  <c r="B29" i="8"/>
  <c r="C29" i="8"/>
  <c r="D27" i="8"/>
  <c r="B27" i="8"/>
  <c r="C27" i="8"/>
  <c r="C25" i="8"/>
  <c r="B25" i="8"/>
  <c r="D25" i="8"/>
  <c r="B22" i="8"/>
  <c r="D22" i="8"/>
  <c r="C22" i="8"/>
  <c r="C20" i="8"/>
  <c r="D20" i="8"/>
  <c r="B20" i="8"/>
  <c r="C18" i="8"/>
  <c r="D18" i="8"/>
  <c r="B18" i="8"/>
  <c r="D16" i="8"/>
  <c r="B16" i="8"/>
  <c r="C16" i="8"/>
  <c r="B14" i="8"/>
  <c r="D14" i="8"/>
  <c r="C14" i="8"/>
  <c r="B12" i="8"/>
  <c r="C12" i="8"/>
  <c r="D12" i="8"/>
  <c r="B10" i="8"/>
  <c r="C10" i="8"/>
  <c r="D10" i="8"/>
  <c r="B9" i="8"/>
  <c r="D9" i="8"/>
  <c r="C9" i="8"/>
  <c r="B7" i="8"/>
  <c r="D7" i="8"/>
  <c r="C7" i="8"/>
  <c r="B6" i="8"/>
  <c r="C6" i="8"/>
  <c r="D6" i="8"/>
  <c r="C190" i="10"/>
  <c r="C191" i="10"/>
  <c r="C192" i="10"/>
  <c r="A190" i="10"/>
  <c r="A191" i="10"/>
  <c r="A192" i="10"/>
  <c r="B187" i="10"/>
  <c r="B188" i="10"/>
  <c r="B189" i="10"/>
  <c r="C184" i="10"/>
  <c r="C185" i="10"/>
  <c r="C186" i="10"/>
  <c r="A184" i="10"/>
  <c r="A185" i="10"/>
  <c r="A186" i="10"/>
  <c r="B181" i="10"/>
  <c r="B182" i="10"/>
  <c r="B183" i="10"/>
  <c r="C178" i="10"/>
  <c r="C179" i="10"/>
  <c r="C180" i="10"/>
  <c r="A178" i="10"/>
  <c r="A179" i="10"/>
  <c r="A180" i="10"/>
  <c r="B175" i="10"/>
  <c r="B176" i="10"/>
  <c r="B177" i="10"/>
  <c r="C172" i="10"/>
  <c r="C173" i="10"/>
  <c r="C174" i="10"/>
  <c r="A172" i="10"/>
  <c r="A173" i="10"/>
  <c r="A174" i="10"/>
  <c r="B169" i="10"/>
  <c r="B170" i="10"/>
  <c r="B171" i="10"/>
  <c r="C166" i="10"/>
  <c r="C167" i="10"/>
  <c r="C168" i="10"/>
  <c r="A166" i="10"/>
  <c r="A167" i="10"/>
  <c r="A168" i="10"/>
  <c r="B163" i="10"/>
  <c r="B164" i="10"/>
  <c r="B165" i="10"/>
  <c r="C160" i="10"/>
  <c r="C161" i="10"/>
  <c r="C162" i="10"/>
  <c r="A160" i="10"/>
  <c r="A161" i="10"/>
  <c r="A162" i="10"/>
  <c r="B157" i="10"/>
  <c r="B158" i="10"/>
  <c r="B159" i="10"/>
  <c r="C154" i="10"/>
  <c r="C156" i="10"/>
  <c r="C155" i="10"/>
  <c r="A154" i="10"/>
  <c r="A156" i="10"/>
  <c r="A155" i="10"/>
  <c r="A151" i="10"/>
  <c r="A152" i="10"/>
  <c r="A153" i="10"/>
  <c r="C149" i="10"/>
  <c r="C148" i="10"/>
  <c r="C150" i="10"/>
  <c r="B148" i="10"/>
  <c r="B150" i="10"/>
  <c r="B149" i="10"/>
  <c r="A149" i="10"/>
  <c r="A148" i="10"/>
  <c r="A150" i="10"/>
  <c r="C145" i="10"/>
  <c r="C147" i="10"/>
  <c r="C146" i="10"/>
  <c r="B145" i="10"/>
  <c r="B146" i="10"/>
  <c r="B147" i="10"/>
  <c r="A145" i="10"/>
  <c r="A146" i="10"/>
  <c r="A147" i="10"/>
  <c r="C142" i="10"/>
  <c r="C143" i="10"/>
  <c r="C144" i="10"/>
  <c r="B142" i="10"/>
  <c r="B144" i="10"/>
  <c r="B143" i="10"/>
  <c r="A143" i="10"/>
  <c r="A142" i="10"/>
  <c r="A144" i="10"/>
  <c r="C140" i="10"/>
  <c r="C139" i="10"/>
  <c r="C141" i="10"/>
  <c r="A139" i="10"/>
  <c r="A140" i="10"/>
  <c r="A141" i="10"/>
  <c r="B136" i="10"/>
  <c r="B138" i="10"/>
  <c r="B137" i="10"/>
  <c r="C134" i="10"/>
  <c r="C133" i="10"/>
  <c r="C135" i="10"/>
  <c r="A133" i="10"/>
  <c r="A134" i="10"/>
  <c r="A135" i="10"/>
  <c r="B130" i="10"/>
  <c r="B131" i="10"/>
  <c r="B132" i="10"/>
  <c r="C127" i="10"/>
  <c r="C129" i="10"/>
  <c r="C128" i="10"/>
  <c r="A127" i="10"/>
  <c r="A129" i="10"/>
  <c r="A128" i="10"/>
  <c r="B125" i="10"/>
  <c r="B126" i="10"/>
  <c r="B124" i="10"/>
  <c r="C121" i="10"/>
  <c r="C123" i="10"/>
  <c r="C122" i="10"/>
  <c r="A121" i="10"/>
  <c r="A123" i="10"/>
  <c r="A122" i="10"/>
  <c r="B118" i="10"/>
  <c r="B120" i="10"/>
  <c r="B119" i="10"/>
  <c r="C116" i="10"/>
  <c r="C115" i="10"/>
  <c r="C117" i="10"/>
  <c r="A116" i="10"/>
  <c r="A115" i="10"/>
  <c r="A117" i="10"/>
  <c r="B113" i="10"/>
  <c r="B112" i="10"/>
  <c r="B114" i="10"/>
  <c r="C109" i="10"/>
  <c r="C110" i="10"/>
  <c r="C111" i="10"/>
  <c r="A109" i="10"/>
  <c r="A110" i="10"/>
  <c r="A111" i="10"/>
  <c r="B107" i="10"/>
  <c r="B108" i="10"/>
  <c r="B106" i="10"/>
  <c r="C104" i="10"/>
  <c r="C103" i="10"/>
  <c r="C105" i="10"/>
  <c r="A104" i="10"/>
  <c r="A103" i="10"/>
  <c r="A105" i="10"/>
  <c r="B100" i="10"/>
  <c r="B101" i="10"/>
  <c r="B102" i="10"/>
  <c r="C97" i="10"/>
  <c r="C99" i="10"/>
  <c r="C98" i="10"/>
  <c r="A97" i="10"/>
  <c r="A99" i="10"/>
  <c r="A98" i="10"/>
  <c r="B95" i="10"/>
  <c r="B96" i="10"/>
  <c r="B94" i="10"/>
  <c r="C92" i="10"/>
  <c r="C91" i="10"/>
  <c r="C93" i="10"/>
  <c r="A92" i="10"/>
  <c r="A91" i="10"/>
  <c r="A93" i="10"/>
  <c r="C88" i="10"/>
  <c r="C90" i="10"/>
  <c r="C89" i="10"/>
  <c r="A88" i="10"/>
  <c r="A90" i="10"/>
  <c r="A89" i="10"/>
  <c r="A86" i="10"/>
  <c r="A85" i="10"/>
  <c r="A87" i="10"/>
  <c r="B83" i="10"/>
  <c r="B82" i="10"/>
  <c r="B84" i="10"/>
  <c r="C80" i="10"/>
  <c r="C79" i="10"/>
  <c r="C81" i="10"/>
  <c r="A80" i="10"/>
  <c r="A79" i="10"/>
  <c r="A81" i="10"/>
  <c r="B76" i="10"/>
  <c r="B77" i="10"/>
  <c r="B78" i="10"/>
  <c r="C73" i="10"/>
  <c r="C75" i="10"/>
  <c r="C74" i="10"/>
  <c r="A73" i="10"/>
  <c r="A74" i="10"/>
  <c r="A75" i="10"/>
  <c r="B71" i="10"/>
  <c r="B70" i="10"/>
  <c r="B72" i="10"/>
  <c r="C67" i="10"/>
  <c r="C69" i="10"/>
  <c r="C68" i="10"/>
  <c r="A67" i="10"/>
  <c r="A69" i="10"/>
  <c r="A68" i="10"/>
  <c r="B64" i="10"/>
  <c r="B66" i="10"/>
  <c r="B65" i="10"/>
  <c r="C61" i="10"/>
  <c r="C63" i="10"/>
  <c r="C62" i="10"/>
  <c r="A61" i="10"/>
  <c r="A63" i="10"/>
  <c r="A62" i="10"/>
  <c r="B58" i="10"/>
  <c r="B60" i="10"/>
  <c r="B59" i="10"/>
  <c r="C56" i="10"/>
  <c r="C55" i="10"/>
  <c r="C57" i="10"/>
  <c r="A56" i="10"/>
  <c r="A55" i="10"/>
  <c r="A57" i="10"/>
  <c r="B53" i="10"/>
  <c r="B52" i="10"/>
  <c r="B54" i="10"/>
  <c r="C50" i="10"/>
  <c r="C49" i="10"/>
  <c r="C51" i="10"/>
  <c r="A50" i="10"/>
  <c r="A49" i="10"/>
  <c r="A51" i="10"/>
  <c r="B46" i="10"/>
  <c r="B47" i="10"/>
  <c r="B48" i="10"/>
  <c r="C44" i="10"/>
  <c r="C43" i="10"/>
  <c r="C45" i="10"/>
  <c r="A44" i="10"/>
  <c r="A43" i="10"/>
  <c r="A45" i="10"/>
  <c r="B41" i="10"/>
  <c r="B40" i="10"/>
  <c r="B42" i="10"/>
  <c r="C38" i="10"/>
  <c r="C39" i="10"/>
  <c r="C37" i="10"/>
  <c r="A39" i="10"/>
  <c r="A37" i="10"/>
  <c r="A38" i="10"/>
  <c r="B35" i="10"/>
  <c r="B34" i="10"/>
  <c r="B36" i="10"/>
  <c r="C32" i="10"/>
  <c r="C31" i="10"/>
  <c r="C33" i="10"/>
  <c r="A32" i="10"/>
  <c r="A31" i="10"/>
  <c r="A33" i="10"/>
  <c r="B29" i="10"/>
  <c r="B28" i="10"/>
  <c r="B30" i="10"/>
  <c r="C25" i="10"/>
  <c r="C26" i="10"/>
  <c r="C27" i="10"/>
  <c r="B25" i="10"/>
  <c r="B27" i="10"/>
  <c r="B26" i="10"/>
  <c r="C23" i="10"/>
  <c r="C24" i="10"/>
  <c r="C22" i="10"/>
  <c r="A24" i="10"/>
  <c r="A22" i="10"/>
  <c r="A23" i="10"/>
  <c r="B20" i="10"/>
  <c r="B19" i="10"/>
  <c r="B21" i="10"/>
  <c r="C17" i="10"/>
  <c r="C16" i="10"/>
  <c r="C18" i="10"/>
  <c r="A17" i="10"/>
  <c r="A16" i="10"/>
  <c r="A18" i="10"/>
  <c r="B14" i="10"/>
  <c r="B13" i="10"/>
  <c r="B15" i="10"/>
  <c r="C11" i="10"/>
  <c r="C10" i="10"/>
  <c r="C12" i="10"/>
  <c r="A11" i="10"/>
  <c r="A10" i="10"/>
  <c r="A12" i="10"/>
  <c r="B8" i="10"/>
  <c r="B7" i="10"/>
  <c r="B9" i="10"/>
  <c r="C4" i="10"/>
  <c r="C5" i="10"/>
  <c r="C6" i="10"/>
  <c r="C2" i="10"/>
  <c r="C1" i="10"/>
  <c r="C3" i="10"/>
  <c r="B1" i="10"/>
  <c r="B3" i="10"/>
  <c r="B2" i="10"/>
  <c r="B93" i="11"/>
  <c r="B94" i="11"/>
  <c r="B95" i="11"/>
  <c r="B89" i="11"/>
  <c r="B90" i="11"/>
  <c r="B91" i="11"/>
  <c r="B85" i="11"/>
  <c r="B86" i="11"/>
  <c r="B87" i="11"/>
  <c r="B81" i="11"/>
  <c r="B82" i="11"/>
  <c r="B83" i="11"/>
  <c r="B77" i="11"/>
  <c r="B78" i="11"/>
  <c r="B79" i="11"/>
  <c r="B73" i="11"/>
  <c r="B74" i="11"/>
  <c r="B75" i="11"/>
  <c r="B69" i="11"/>
  <c r="B70" i="11"/>
  <c r="B71" i="11"/>
  <c r="B65" i="11"/>
  <c r="B66" i="11"/>
  <c r="B67" i="11"/>
  <c r="B61" i="11"/>
  <c r="B62" i="11"/>
  <c r="B63" i="11"/>
  <c r="B57" i="11"/>
  <c r="B58" i="11"/>
  <c r="B59" i="11"/>
  <c r="B53" i="11"/>
  <c r="B54" i="11"/>
  <c r="B55" i="11"/>
  <c r="B49" i="11"/>
  <c r="B50" i="11"/>
  <c r="B51" i="11"/>
  <c r="B45" i="11"/>
  <c r="B46" i="11"/>
  <c r="B47" i="11"/>
  <c r="B41" i="11"/>
  <c r="B42" i="11"/>
  <c r="B43" i="11"/>
  <c r="A41" i="11"/>
  <c r="A42" i="11"/>
  <c r="A43" i="11"/>
  <c r="A37" i="11"/>
  <c r="A38" i="11"/>
  <c r="A39" i="11"/>
  <c r="A33" i="11"/>
  <c r="A34" i="11"/>
  <c r="A35" i="11"/>
  <c r="A29" i="11"/>
  <c r="A30" i="11"/>
  <c r="A31" i="11"/>
  <c r="A25" i="11"/>
  <c r="A26" i="11"/>
  <c r="A27" i="11"/>
  <c r="A21" i="11"/>
  <c r="A22" i="11"/>
  <c r="A23" i="11"/>
  <c r="A17" i="11"/>
  <c r="A18" i="11"/>
  <c r="A19" i="11"/>
  <c r="A13" i="11"/>
  <c r="A14" i="11"/>
  <c r="A15" i="11"/>
  <c r="A9" i="11"/>
  <c r="A10" i="11"/>
  <c r="A11" i="11"/>
  <c r="A5" i="11"/>
  <c r="A6" i="11"/>
  <c r="A7" i="11"/>
  <c r="A1" i="11"/>
  <c r="A2" i="11"/>
  <c r="A3" i="11"/>
  <c r="B54" i="4"/>
  <c r="C54" i="4"/>
  <c r="D54" i="4"/>
  <c r="E54" i="4"/>
  <c r="B52" i="4"/>
  <c r="C52" i="4"/>
  <c r="D52" i="4"/>
  <c r="E52" i="4"/>
  <c r="B50" i="4"/>
  <c r="C50" i="4"/>
  <c r="D50" i="4"/>
  <c r="E50" i="4"/>
  <c r="B47" i="4"/>
  <c r="C47" i="4"/>
  <c r="D47" i="4"/>
  <c r="E47" i="4"/>
  <c r="B45" i="4"/>
  <c r="E45" i="4"/>
  <c r="C45" i="4"/>
  <c r="D45" i="4"/>
  <c r="C44" i="4"/>
  <c r="D44" i="4"/>
  <c r="B44" i="4"/>
  <c r="E44" i="4"/>
  <c r="D42" i="4"/>
  <c r="E42" i="4"/>
  <c r="B42" i="4"/>
  <c r="C42" i="4"/>
  <c r="B41" i="4"/>
  <c r="C41" i="4"/>
  <c r="D41" i="4"/>
  <c r="E41" i="4"/>
  <c r="C39" i="4"/>
  <c r="B39" i="4"/>
  <c r="D39" i="4"/>
  <c r="E39" i="4"/>
  <c r="C37" i="4"/>
  <c r="B37" i="4"/>
  <c r="D37" i="4"/>
  <c r="E37" i="4"/>
  <c r="B35" i="4"/>
  <c r="C35" i="4"/>
  <c r="D35" i="4"/>
  <c r="E35" i="4"/>
  <c r="B32" i="4"/>
  <c r="E32" i="4"/>
  <c r="C32" i="4"/>
  <c r="D32" i="4"/>
  <c r="C31" i="4"/>
  <c r="D31" i="4"/>
  <c r="E31" i="4"/>
  <c r="B31" i="4"/>
  <c r="C29" i="4"/>
  <c r="E29" i="4"/>
  <c r="B29" i="4"/>
  <c r="D29" i="4"/>
  <c r="E27" i="4"/>
  <c r="B27" i="4"/>
  <c r="C27" i="4"/>
  <c r="D27" i="4"/>
  <c r="B25" i="4"/>
  <c r="E25" i="4"/>
  <c r="C25" i="4"/>
  <c r="D25" i="4"/>
  <c r="B23" i="4"/>
  <c r="E23" i="4"/>
  <c r="C23" i="4"/>
  <c r="D23" i="4"/>
  <c r="B21" i="4"/>
  <c r="E21" i="4"/>
  <c r="C21" i="4"/>
  <c r="D21" i="4"/>
  <c r="B19" i="4"/>
  <c r="E19" i="4"/>
  <c r="C19" i="4"/>
  <c r="D19" i="4"/>
  <c r="C18" i="4"/>
  <c r="D18" i="4"/>
  <c r="E18" i="4"/>
  <c r="B18" i="4"/>
  <c r="B16" i="4"/>
  <c r="C16" i="4"/>
  <c r="E16" i="4"/>
  <c r="D16" i="4"/>
  <c r="C14" i="4"/>
  <c r="E14" i="4"/>
  <c r="B14" i="4"/>
  <c r="D14" i="4"/>
  <c r="C12" i="4"/>
  <c r="E12" i="4"/>
  <c r="B12" i="4"/>
  <c r="D12" i="4"/>
  <c r="D9" i="4"/>
  <c r="E9" i="4"/>
  <c r="B9" i="4"/>
  <c r="C9" i="4"/>
  <c r="D7" i="4"/>
  <c r="B7" i="4"/>
  <c r="C7" i="4"/>
  <c r="E7" i="4"/>
  <c r="B6" i="4"/>
  <c r="C6" i="4"/>
  <c r="E6" i="4"/>
  <c r="D6" i="4"/>
  <c r="B53" i="5"/>
  <c r="C53" i="5"/>
  <c r="B51" i="5"/>
  <c r="C51" i="5"/>
  <c r="C49" i="5"/>
  <c r="B49" i="5"/>
  <c r="B47" i="5"/>
  <c r="C47" i="5"/>
  <c r="B45" i="5"/>
  <c r="C45" i="5"/>
  <c r="C43" i="5"/>
  <c r="B43" i="5"/>
  <c r="C41" i="5"/>
  <c r="B41" i="5"/>
  <c r="C39" i="5"/>
  <c r="B39" i="5"/>
  <c r="C37" i="5"/>
  <c r="B37" i="5"/>
  <c r="B35" i="5"/>
  <c r="C35" i="5"/>
  <c r="B32" i="5"/>
  <c r="C32" i="5"/>
  <c r="B30" i="5"/>
  <c r="C30" i="5"/>
  <c r="B28" i="5"/>
  <c r="C28" i="5"/>
  <c r="B25" i="5"/>
  <c r="C25" i="5"/>
  <c r="C23" i="5"/>
  <c r="B23" i="5"/>
  <c r="C21" i="5"/>
  <c r="B21" i="5"/>
  <c r="B19" i="5"/>
  <c r="C19" i="5"/>
  <c r="B16" i="5"/>
  <c r="C16" i="5"/>
  <c r="B14" i="5"/>
  <c r="C14" i="5"/>
  <c r="B12" i="5"/>
  <c r="C12" i="5"/>
  <c r="B10" i="5"/>
  <c r="C10" i="5"/>
  <c r="C8" i="5"/>
  <c r="B8" i="5"/>
  <c r="C6" i="5"/>
  <c r="B6" i="5"/>
  <c r="B5" i="5"/>
  <c r="C5" i="5"/>
  <c r="B53" i="6"/>
  <c r="C53" i="6"/>
  <c r="C51" i="6"/>
  <c r="B51" i="6"/>
  <c r="B49" i="6"/>
  <c r="C49" i="6"/>
  <c r="B47" i="6"/>
  <c r="C47" i="6"/>
  <c r="B45" i="6"/>
  <c r="C45" i="6"/>
  <c r="B43" i="6"/>
  <c r="C43" i="6"/>
  <c r="B41" i="6"/>
  <c r="C41" i="6"/>
  <c r="B39" i="6"/>
  <c r="C39" i="6"/>
  <c r="B37" i="6"/>
  <c r="C37" i="6"/>
  <c r="B35" i="6"/>
  <c r="C35" i="6"/>
  <c r="B33" i="6"/>
  <c r="C33" i="6"/>
  <c r="B31" i="6"/>
  <c r="C31" i="6"/>
  <c r="B29" i="6"/>
  <c r="C29" i="6"/>
  <c r="B27" i="6"/>
  <c r="C27" i="6"/>
  <c r="C25" i="6"/>
  <c r="B25" i="6"/>
  <c r="C23" i="6"/>
  <c r="B23" i="6"/>
  <c r="C21" i="6"/>
  <c r="B21" i="6"/>
  <c r="B19" i="6"/>
  <c r="C19" i="6"/>
  <c r="B18" i="6"/>
  <c r="C18" i="6"/>
  <c r="B16" i="6"/>
  <c r="C16" i="6"/>
  <c r="B15" i="6"/>
  <c r="C15" i="6"/>
  <c r="B13" i="6"/>
  <c r="C13" i="6"/>
  <c r="B10" i="6"/>
  <c r="C10" i="6"/>
  <c r="B8" i="6"/>
  <c r="C8" i="6"/>
  <c r="B6" i="6"/>
  <c r="C6" i="6"/>
  <c r="B53" i="7"/>
  <c r="E53" i="7"/>
  <c r="C53" i="7"/>
  <c r="D53" i="7"/>
  <c r="B51" i="7"/>
  <c r="E51" i="7"/>
  <c r="C51" i="7"/>
  <c r="D51" i="7"/>
  <c r="E49" i="7"/>
  <c r="B49" i="7"/>
  <c r="C49" i="7"/>
  <c r="D49" i="7"/>
  <c r="B47" i="7"/>
  <c r="C47" i="7"/>
  <c r="D47" i="7"/>
  <c r="E47" i="7"/>
  <c r="C45" i="7"/>
  <c r="B45" i="7"/>
  <c r="D45" i="7"/>
  <c r="E45" i="7"/>
  <c r="B44" i="7"/>
  <c r="D44" i="7"/>
  <c r="E44" i="7"/>
  <c r="C44" i="7"/>
  <c r="B42" i="7"/>
  <c r="D42" i="7"/>
  <c r="C42" i="7"/>
  <c r="E42" i="7"/>
  <c r="B41" i="7"/>
  <c r="C41" i="7"/>
  <c r="E41" i="7"/>
  <c r="D41" i="7"/>
  <c r="B39" i="7"/>
  <c r="C39" i="7"/>
  <c r="E39" i="7"/>
  <c r="D39" i="7"/>
  <c r="B37" i="7"/>
  <c r="C37" i="7"/>
  <c r="D37" i="7"/>
  <c r="E37" i="7"/>
  <c r="B33" i="7"/>
  <c r="C33" i="7"/>
  <c r="D33" i="7"/>
  <c r="E33" i="7"/>
  <c r="B32" i="7"/>
  <c r="C32" i="7"/>
  <c r="D32" i="7"/>
  <c r="E32" i="7"/>
  <c r="E30" i="7"/>
  <c r="B30" i="7"/>
  <c r="C30" i="7"/>
  <c r="D30" i="7"/>
  <c r="E28" i="7"/>
  <c r="B28" i="7"/>
  <c r="C28" i="7"/>
  <c r="D28" i="7"/>
  <c r="E26" i="7"/>
  <c r="B26" i="7"/>
  <c r="C26" i="7"/>
  <c r="D26" i="7"/>
  <c r="B24" i="7"/>
  <c r="C24" i="7"/>
  <c r="D24" i="7"/>
  <c r="E24" i="7"/>
  <c r="B23" i="7"/>
  <c r="C23" i="7"/>
  <c r="D23" i="7"/>
  <c r="E23" i="7"/>
  <c r="B21" i="7"/>
  <c r="C21" i="7"/>
  <c r="D21" i="7"/>
  <c r="E21" i="7"/>
  <c r="C18" i="7"/>
  <c r="D18" i="7"/>
  <c r="B18" i="7"/>
  <c r="E18" i="7"/>
  <c r="C16" i="7"/>
  <c r="D16" i="7"/>
  <c r="B16" i="7"/>
  <c r="E16" i="7"/>
  <c r="C14" i="7"/>
  <c r="D14" i="7"/>
  <c r="E14" i="7"/>
  <c r="B14" i="7"/>
  <c r="C10" i="7"/>
  <c r="B10" i="7"/>
  <c r="D10" i="7"/>
  <c r="E10" i="7"/>
  <c r="D7" i="7"/>
  <c r="E7" i="7"/>
  <c r="B7" i="7"/>
  <c r="C7" i="7"/>
  <c r="D5" i="7"/>
  <c r="B5" i="7"/>
  <c r="C5" i="7"/>
  <c r="E5" i="7"/>
  <c r="A4" i="9"/>
  <c r="H4" i="9"/>
  <c r="A6" i="9"/>
  <c r="H6" i="9"/>
  <c r="H5" i="9"/>
  <c r="F5" i="9" s="1"/>
  <c r="A7" i="9"/>
  <c r="C7" i="9" s="1"/>
  <c r="H7" i="9"/>
  <c r="F7" i="9" s="1"/>
  <c r="A9" i="9"/>
  <c r="C9" i="9" s="1"/>
  <c r="H9" i="9"/>
  <c r="F9" i="9" s="1"/>
  <c r="A12" i="9"/>
  <c r="H12" i="9"/>
  <c r="A13" i="9"/>
  <c r="C13" i="9" s="1"/>
  <c r="H14" i="9"/>
  <c r="H16" i="9"/>
  <c r="A17" i="9"/>
  <c r="C17" i="9" s="1"/>
  <c r="H17" i="9"/>
  <c r="F17" i="9" s="1"/>
  <c r="A19" i="9"/>
  <c r="C19" i="9" s="1"/>
  <c r="H20" i="9"/>
  <c r="A22" i="9"/>
  <c r="H22" i="9"/>
  <c r="A24" i="9"/>
  <c r="H23" i="9"/>
  <c r="F23" i="9" s="1"/>
  <c r="A25" i="9"/>
  <c r="C25" i="9" s="1"/>
  <c r="H25" i="9"/>
  <c r="F25" i="9" s="1"/>
  <c r="A27" i="9"/>
  <c r="C27" i="9" s="1"/>
  <c r="H27" i="9"/>
  <c r="F27" i="9" s="1"/>
  <c r="A30" i="9"/>
  <c r="A29" i="9"/>
  <c r="C29" i="9" s="1"/>
  <c r="H29" i="9"/>
  <c r="F29" i="9" s="1"/>
  <c r="A31" i="9"/>
  <c r="C31" i="9" s="1"/>
  <c r="H31" i="9"/>
  <c r="F31" i="9" s="1"/>
  <c r="A34" i="9"/>
  <c r="H33" i="9"/>
  <c r="F33" i="9" s="1"/>
  <c r="A36" i="9"/>
  <c r="H36" i="9"/>
  <c r="A37" i="9"/>
  <c r="C37" i="9" s="1"/>
  <c r="H37" i="9"/>
  <c r="F37" i="9" s="1"/>
  <c r="A40" i="9"/>
  <c r="H40" i="9"/>
  <c r="A41" i="9"/>
  <c r="C41" i="9" s="1"/>
  <c r="H41" i="9"/>
  <c r="F41" i="9" s="1"/>
  <c r="A43" i="9"/>
  <c r="C43" i="9" s="1"/>
  <c r="H44" i="9"/>
  <c r="A46" i="9"/>
  <c r="H46" i="9"/>
  <c r="A47" i="9"/>
  <c r="C47" i="9" s="1"/>
  <c r="H47" i="9"/>
  <c r="F47" i="9" s="1"/>
  <c r="A3" i="9"/>
  <c r="C3" i="9" s="1"/>
  <c r="H3" i="9"/>
  <c r="F3" i="9" s="1"/>
  <c r="A5" i="9"/>
  <c r="C5" i="9" s="1"/>
  <c r="A8" i="9"/>
  <c r="H8" i="9"/>
  <c r="A10" i="9"/>
  <c r="H10" i="9"/>
  <c r="A11" i="9"/>
  <c r="C11" i="9" s="1"/>
  <c r="H11" i="9"/>
  <c r="F11" i="9" s="1"/>
  <c r="A14" i="9"/>
  <c r="H13" i="9"/>
  <c r="F13" i="9" s="1"/>
  <c r="A16" i="9"/>
  <c r="A15" i="9"/>
  <c r="C15" i="9" s="1"/>
  <c r="H15" i="9"/>
  <c r="F15" i="9" s="1"/>
  <c r="A18" i="9"/>
  <c r="H18" i="9"/>
  <c r="A20" i="9"/>
  <c r="H19" i="9"/>
  <c r="F19" i="9" s="1"/>
  <c r="A21" i="9"/>
  <c r="C21" i="9" s="1"/>
  <c r="H21" i="9"/>
  <c r="F21" i="9" s="1"/>
  <c r="A23" i="9"/>
  <c r="C23" i="9" s="1"/>
  <c r="H24" i="9"/>
  <c r="A26" i="9"/>
  <c r="H26" i="9"/>
  <c r="A28" i="9"/>
  <c r="H28" i="9"/>
  <c r="H30" i="9"/>
  <c r="A32" i="9"/>
  <c r="H32" i="9"/>
  <c r="A33" i="9"/>
  <c r="C33" i="9" s="1"/>
  <c r="H34" i="9"/>
  <c r="A35" i="9"/>
  <c r="C35" i="9" s="1"/>
  <c r="H35" i="9"/>
  <c r="F35" i="9" s="1"/>
  <c r="A38" i="9"/>
  <c r="H38" i="9"/>
  <c r="A39" i="9"/>
  <c r="C39" i="9" s="1"/>
  <c r="H39" i="9"/>
  <c r="F39" i="9" s="1"/>
  <c r="A42" i="9"/>
  <c r="H42" i="9"/>
  <c r="A44" i="9"/>
  <c r="H43" i="9"/>
  <c r="F43" i="9" s="1"/>
  <c r="A45" i="9"/>
  <c r="C45" i="9" s="1"/>
  <c r="H45" i="9"/>
  <c r="F45" i="9" s="1"/>
  <c r="A48" i="9"/>
  <c r="H48" i="9"/>
  <c r="B190" i="10"/>
  <c r="B191" i="10"/>
  <c r="B192" i="10"/>
  <c r="C187" i="10"/>
  <c r="C188" i="10"/>
  <c r="C189" i="10"/>
  <c r="A187" i="10"/>
  <c r="A188" i="10"/>
  <c r="A189" i="10"/>
  <c r="B184" i="10"/>
  <c r="B185" i="10"/>
  <c r="B186" i="10"/>
  <c r="C181" i="10"/>
  <c r="C182" i="10"/>
  <c r="C183" i="10"/>
  <c r="A181" i="10"/>
  <c r="A182" i="10"/>
  <c r="A183" i="10"/>
  <c r="B178" i="10"/>
  <c r="B179" i="10"/>
  <c r="B180" i="10"/>
  <c r="C175" i="10"/>
  <c r="C176" i="10"/>
  <c r="C177" i="10"/>
  <c r="A175" i="10"/>
  <c r="A176" i="10"/>
  <c r="A177" i="10"/>
  <c r="B172" i="10"/>
  <c r="B173" i="10"/>
  <c r="B174" i="10"/>
  <c r="C169" i="10"/>
  <c r="C170" i="10"/>
  <c r="C171" i="10"/>
  <c r="A169" i="10"/>
  <c r="A170" i="10"/>
  <c r="A171" i="10"/>
  <c r="B166" i="10"/>
  <c r="B167" i="10"/>
  <c r="B168" i="10"/>
  <c r="C163" i="10"/>
  <c r="C164" i="10"/>
  <c r="C165" i="10"/>
  <c r="A163" i="10"/>
  <c r="A164" i="10"/>
  <c r="A165" i="10"/>
  <c r="B160" i="10"/>
  <c r="B161" i="10"/>
  <c r="B162" i="10"/>
  <c r="C157" i="10"/>
  <c r="C158" i="10"/>
  <c r="C159" i="10"/>
  <c r="A157" i="10"/>
  <c r="A158" i="10"/>
  <c r="A159" i="10"/>
  <c r="B154" i="10"/>
  <c r="B155" i="10"/>
  <c r="B156" i="10"/>
  <c r="C152" i="10"/>
  <c r="C151" i="10"/>
  <c r="C153" i="10"/>
  <c r="B151" i="10"/>
  <c r="B152" i="10"/>
  <c r="B153" i="10"/>
  <c r="B139" i="10"/>
  <c r="B140" i="10"/>
  <c r="B141" i="10"/>
  <c r="C138" i="10"/>
  <c r="C136" i="10"/>
  <c r="C137" i="10"/>
  <c r="A136" i="10"/>
  <c r="A138" i="10"/>
  <c r="A137" i="10"/>
  <c r="B133" i="10"/>
  <c r="B134" i="10"/>
  <c r="B135" i="10"/>
  <c r="C130" i="10"/>
  <c r="C131" i="10"/>
  <c r="C132" i="10"/>
  <c r="A130" i="10"/>
  <c r="A131" i="10"/>
  <c r="A132" i="10"/>
  <c r="B127" i="10"/>
  <c r="B129" i="10"/>
  <c r="B128" i="10"/>
  <c r="C124" i="10"/>
  <c r="C125" i="10"/>
  <c r="C126" i="10"/>
  <c r="A125" i="10"/>
  <c r="A126" i="10"/>
  <c r="A124" i="10"/>
  <c r="B121" i="10"/>
  <c r="B123" i="10"/>
  <c r="B122" i="10"/>
  <c r="C120" i="10"/>
  <c r="C118" i="10"/>
  <c r="C119" i="10"/>
  <c r="A118" i="10"/>
  <c r="A120" i="10"/>
  <c r="A119" i="10"/>
  <c r="B116" i="10"/>
  <c r="B115" i="10"/>
  <c r="B117" i="10"/>
  <c r="C113" i="10"/>
  <c r="C112" i="10"/>
  <c r="C114" i="10"/>
  <c r="A113" i="10"/>
  <c r="A112" i="10"/>
  <c r="A114" i="10"/>
  <c r="B109" i="10"/>
  <c r="B110" i="10"/>
  <c r="B111" i="10"/>
  <c r="C107" i="10"/>
  <c r="C106" i="10"/>
  <c r="C108" i="10"/>
  <c r="A107" i="10"/>
  <c r="A108" i="10"/>
  <c r="A106" i="10"/>
  <c r="B104" i="10"/>
  <c r="B103" i="10"/>
  <c r="B105" i="10"/>
  <c r="C100" i="10"/>
  <c r="C102" i="10"/>
  <c r="C101" i="10"/>
  <c r="A100" i="10"/>
  <c r="A101" i="10"/>
  <c r="A102" i="10"/>
  <c r="B97" i="10"/>
  <c r="B99" i="10"/>
  <c r="B98" i="10"/>
  <c r="C95" i="10"/>
  <c r="C94" i="10"/>
  <c r="C96" i="10"/>
  <c r="A95" i="10"/>
  <c r="A96" i="10"/>
  <c r="A94" i="10"/>
  <c r="B92" i="10"/>
  <c r="B91" i="10"/>
  <c r="B93" i="10"/>
  <c r="B88" i="10"/>
  <c r="B90" i="10"/>
  <c r="B89" i="10"/>
  <c r="C85" i="10"/>
  <c r="C87" i="10"/>
  <c r="C86" i="10"/>
  <c r="B86" i="10"/>
  <c r="B85" i="10"/>
  <c r="B87" i="10"/>
  <c r="C83" i="10"/>
  <c r="C82" i="10"/>
  <c r="C84" i="10"/>
  <c r="A83" i="10"/>
  <c r="A82" i="10"/>
  <c r="A84" i="10"/>
  <c r="B80" i="10"/>
  <c r="B79" i="10"/>
  <c r="B81" i="10"/>
  <c r="C78" i="10"/>
  <c r="C76" i="10"/>
  <c r="C77" i="10"/>
  <c r="A76" i="10"/>
  <c r="A77" i="10"/>
  <c r="A78" i="10"/>
  <c r="B75" i="10"/>
  <c r="B73" i="10"/>
  <c r="B74" i="10"/>
  <c r="C70" i="10"/>
  <c r="C71" i="10"/>
  <c r="C72" i="10"/>
  <c r="A71" i="10"/>
  <c r="A70" i="10"/>
  <c r="A72" i="10"/>
  <c r="B67" i="10"/>
  <c r="B69" i="10"/>
  <c r="B68" i="10"/>
  <c r="C64" i="10"/>
  <c r="C66" i="10"/>
  <c r="C65" i="10"/>
  <c r="A64" i="10"/>
  <c r="A66" i="10"/>
  <c r="A65" i="10"/>
  <c r="B61" i="10"/>
  <c r="B63" i="10"/>
  <c r="B62" i="10"/>
  <c r="C60" i="10"/>
  <c r="C58" i="10"/>
  <c r="C59" i="10"/>
  <c r="A58" i="10"/>
  <c r="A60" i="10"/>
  <c r="A59" i="10"/>
  <c r="B56" i="10"/>
  <c r="B55" i="10"/>
  <c r="B57" i="10"/>
  <c r="C53" i="10"/>
  <c r="C52" i="10"/>
  <c r="C54" i="10"/>
  <c r="A53" i="10"/>
  <c r="A52" i="10"/>
  <c r="A54" i="10"/>
  <c r="B50" i="10"/>
  <c r="B49" i="10"/>
  <c r="B51" i="10"/>
  <c r="C47" i="10"/>
  <c r="C46" i="10"/>
  <c r="C48" i="10"/>
  <c r="A46" i="10"/>
  <c r="A47" i="10"/>
  <c r="A48" i="10"/>
  <c r="B44" i="10"/>
  <c r="B43" i="10"/>
  <c r="B45" i="10"/>
  <c r="C40" i="10"/>
  <c r="C41" i="10"/>
  <c r="C42" i="10"/>
  <c r="A41" i="10"/>
  <c r="A40" i="10"/>
  <c r="A42" i="10"/>
  <c r="B39" i="10"/>
  <c r="B37" i="10"/>
  <c r="B38" i="10"/>
  <c r="C35" i="10"/>
  <c r="C34" i="10"/>
  <c r="C36" i="10"/>
  <c r="A35" i="10"/>
  <c r="A34" i="10"/>
  <c r="A36" i="10"/>
  <c r="B32" i="10"/>
  <c r="B31" i="10"/>
  <c r="B33" i="10"/>
  <c r="C29" i="10"/>
  <c r="C28" i="10"/>
  <c r="C30" i="10"/>
  <c r="A29" i="10"/>
  <c r="A28" i="10"/>
  <c r="A30" i="10"/>
  <c r="A25" i="10"/>
  <c r="A27" i="10"/>
  <c r="A26" i="10"/>
  <c r="B24" i="10"/>
  <c r="B22" i="10"/>
  <c r="B23" i="10"/>
  <c r="C20" i="10"/>
  <c r="C19" i="10"/>
  <c r="C21" i="10"/>
  <c r="A20" i="10"/>
  <c r="A19" i="10"/>
  <c r="A21" i="10"/>
  <c r="B17" i="10"/>
  <c r="B16" i="10"/>
  <c r="B18" i="10"/>
  <c r="C14" i="10"/>
  <c r="C13" i="10"/>
  <c r="C15" i="10"/>
  <c r="A14" i="10"/>
  <c r="A13" i="10"/>
  <c r="A15" i="10"/>
  <c r="B11" i="10"/>
  <c r="B10" i="10"/>
  <c r="B12" i="10"/>
  <c r="C8" i="10"/>
  <c r="C7" i="10"/>
  <c r="C9" i="10"/>
  <c r="A8" i="10"/>
  <c r="A7" i="10"/>
  <c r="A9" i="10"/>
  <c r="B4" i="10"/>
  <c r="B5" i="10"/>
  <c r="B6" i="10"/>
  <c r="A6" i="10"/>
  <c r="A4" i="10"/>
  <c r="A5" i="10"/>
  <c r="A1" i="10"/>
  <c r="A3" i="10"/>
  <c r="A2" i="10"/>
  <c r="A93" i="11"/>
  <c r="A94" i="11"/>
  <c r="A95" i="11"/>
  <c r="A89" i="11"/>
  <c r="A90" i="11"/>
  <c r="A91" i="11"/>
  <c r="A85" i="11"/>
  <c r="A86" i="11"/>
  <c r="A87" i="11"/>
  <c r="A81" i="11"/>
  <c r="A82" i="11"/>
  <c r="A83" i="11"/>
  <c r="A77" i="11"/>
  <c r="A78" i="11"/>
  <c r="A79" i="11"/>
  <c r="A73" i="11"/>
  <c r="A74" i="11"/>
  <c r="A75" i="11"/>
  <c r="A69" i="11"/>
  <c r="A70" i="11"/>
  <c r="A71" i="11"/>
  <c r="A65" i="11"/>
  <c r="A66" i="11"/>
  <c r="A67" i="11"/>
  <c r="A61" i="11"/>
  <c r="A62" i="11"/>
  <c r="A63" i="11"/>
  <c r="A57" i="11"/>
  <c r="A58" i="11"/>
  <c r="A59" i="11"/>
  <c r="A53" i="11"/>
  <c r="A54" i="11"/>
  <c r="A55" i="11"/>
  <c r="A49" i="11"/>
  <c r="A50" i="11"/>
  <c r="A51" i="11"/>
  <c r="A45" i="11"/>
  <c r="A46" i="11"/>
  <c r="A47" i="11"/>
  <c r="B37" i="11"/>
  <c r="B38" i="11"/>
  <c r="B39" i="11"/>
  <c r="B33" i="11"/>
  <c r="B34" i="11"/>
  <c r="B35" i="11"/>
  <c r="B29" i="11"/>
  <c r="B30" i="11"/>
  <c r="B31" i="11"/>
  <c r="B25" i="11"/>
  <c r="B26" i="11"/>
  <c r="B27" i="11"/>
  <c r="B23" i="11"/>
  <c r="B21" i="11"/>
  <c r="B22" i="11"/>
  <c r="B17" i="11"/>
  <c r="B18" i="11"/>
  <c r="B19" i="11"/>
  <c r="B13" i="11"/>
  <c r="B14" i="11"/>
  <c r="B15" i="11"/>
  <c r="B9" i="11"/>
  <c r="B10" i="11"/>
  <c r="B11" i="11"/>
  <c r="B5" i="11"/>
  <c r="B6" i="11"/>
  <c r="B7" i="11"/>
  <c r="B1" i="11"/>
  <c r="B2" i="11"/>
  <c r="B3" i="11"/>
  <c r="B53" i="4"/>
  <c r="C53" i="4"/>
  <c r="D53" i="4"/>
  <c r="E53" i="4"/>
  <c r="C51" i="4"/>
  <c r="D51" i="4"/>
  <c r="E51" i="4"/>
  <c r="B51" i="4"/>
  <c r="B49" i="4"/>
  <c r="C49" i="4"/>
  <c r="D49" i="4"/>
  <c r="E49" i="4"/>
  <c r="B48" i="4"/>
  <c r="C48" i="4"/>
  <c r="D48" i="4"/>
  <c r="E48" i="4"/>
  <c r="B46" i="4"/>
  <c r="C46" i="4"/>
  <c r="D46" i="4"/>
  <c r="E46" i="4"/>
  <c r="D43" i="4"/>
  <c r="B43" i="4"/>
  <c r="C43" i="4"/>
  <c r="E43" i="4"/>
  <c r="C40" i="4"/>
  <c r="B40" i="4"/>
  <c r="D40" i="4"/>
  <c r="E40" i="4"/>
  <c r="C38" i="4"/>
  <c r="B38" i="4"/>
  <c r="D38" i="4"/>
  <c r="E38" i="4"/>
  <c r="B36" i="4"/>
  <c r="C36" i="4"/>
  <c r="D36" i="4"/>
  <c r="E36" i="4"/>
  <c r="B34" i="4"/>
  <c r="C34" i="4"/>
  <c r="E34" i="4"/>
  <c r="D34" i="4"/>
  <c r="B33" i="4"/>
  <c r="C33" i="4"/>
  <c r="D33" i="4"/>
  <c r="E33" i="4"/>
  <c r="C30" i="4"/>
  <c r="B30" i="4"/>
  <c r="D30" i="4"/>
  <c r="E30" i="4"/>
  <c r="C28" i="4"/>
  <c r="B28" i="4"/>
  <c r="D28" i="4"/>
  <c r="E28" i="4"/>
  <c r="B26" i="4"/>
  <c r="C26" i="4"/>
  <c r="D26" i="4"/>
  <c r="E26" i="4"/>
  <c r="B24" i="4"/>
  <c r="C24" i="4"/>
  <c r="D24" i="4"/>
  <c r="E24" i="4"/>
  <c r="B22" i="4"/>
  <c r="C22" i="4"/>
  <c r="D22" i="4"/>
  <c r="E22" i="4"/>
  <c r="B20" i="4"/>
  <c r="C20" i="4"/>
  <c r="D20" i="4"/>
  <c r="E20" i="4"/>
  <c r="C17" i="4"/>
  <c r="D17" i="4"/>
  <c r="B17" i="4"/>
  <c r="E17" i="4"/>
  <c r="B15" i="4"/>
  <c r="C15" i="4"/>
  <c r="D15" i="4"/>
  <c r="E15" i="4"/>
  <c r="C13" i="4"/>
  <c r="E13" i="4"/>
  <c r="B13" i="4"/>
  <c r="D13" i="4"/>
  <c r="C11" i="4"/>
  <c r="E11" i="4"/>
  <c r="B11" i="4"/>
  <c r="D11" i="4"/>
  <c r="B10" i="4"/>
  <c r="D10" i="4"/>
  <c r="C10" i="4"/>
  <c r="E10" i="4"/>
  <c r="D8" i="4"/>
  <c r="E8" i="4"/>
  <c r="B8" i="4"/>
  <c r="C8" i="4"/>
  <c r="B5" i="4"/>
  <c r="C5" i="4"/>
  <c r="E5" i="4"/>
  <c r="D5" i="4"/>
  <c r="B52" i="5"/>
  <c r="C52" i="5"/>
  <c r="C50" i="5"/>
  <c r="B50" i="5"/>
  <c r="C48" i="5"/>
  <c r="B48" i="5"/>
  <c r="B46" i="5"/>
  <c r="C46" i="5"/>
  <c r="B44" i="5"/>
  <c r="C44" i="5"/>
  <c r="C42" i="5"/>
  <c r="B42" i="5"/>
  <c r="C40" i="5"/>
  <c r="B40" i="5"/>
  <c r="C38" i="5"/>
  <c r="B38" i="5"/>
  <c r="B36" i="5"/>
  <c r="C36" i="5"/>
  <c r="C34" i="5"/>
  <c r="B34" i="5"/>
  <c r="B33" i="5"/>
  <c r="C33" i="5"/>
  <c r="B31" i="5"/>
  <c r="C31" i="5"/>
  <c r="B29" i="5"/>
  <c r="C29" i="5"/>
  <c r="B27" i="5"/>
  <c r="C27" i="5"/>
  <c r="B26" i="5"/>
  <c r="C26" i="5"/>
  <c r="B24" i="5"/>
  <c r="C24" i="5"/>
  <c r="C22" i="5"/>
  <c r="B22" i="5"/>
  <c r="C20" i="5"/>
  <c r="B20" i="5"/>
  <c r="B18" i="5"/>
  <c r="C18" i="5"/>
  <c r="B17" i="5"/>
  <c r="C17" i="5"/>
  <c r="B15" i="5"/>
  <c r="C15" i="5"/>
  <c r="B13" i="5"/>
  <c r="C13" i="5"/>
  <c r="C11" i="5"/>
  <c r="B11" i="5"/>
  <c r="B9" i="5"/>
  <c r="C9" i="5"/>
  <c r="C7" i="5"/>
  <c r="B7" i="5"/>
  <c r="B4" i="5"/>
  <c r="C4" i="5"/>
  <c r="B54" i="6"/>
  <c r="C54" i="6"/>
  <c r="C52" i="6"/>
  <c r="B52" i="6"/>
  <c r="B50" i="6"/>
  <c r="C50" i="6"/>
  <c r="B48" i="6"/>
  <c r="C48" i="6"/>
  <c r="B46" i="6"/>
  <c r="C46" i="6"/>
  <c r="B44" i="6"/>
  <c r="C44" i="6"/>
  <c r="B42" i="6"/>
  <c r="C42" i="6"/>
  <c r="B40" i="6"/>
  <c r="C40" i="6"/>
  <c r="B38" i="6"/>
  <c r="C38" i="6"/>
  <c r="B36" i="6"/>
  <c r="C36" i="6"/>
  <c r="B34" i="6"/>
  <c r="C34" i="6"/>
  <c r="B32" i="6"/>
  <c r="C32" i="6"/>
  <c r="B30" i="6"/>
  <c r="C30" i="6"/>
  <c r="B28" i="6"/>
  <c r="C28" i="6"/>
  <c r="B26" i="6"/>
  <c r="C26" i="6"/>
  <c r="C24" i="6"/>
  <c r="B24" i="6"/>
  <c r="C22" i="6"/>
  <c r="B22" i="6"/>
  <c r="B20" i="6"/>
  <c r="C20" i="6"/>
  <c r="B17" i="6"/>
  <c r="C17" i="6"/>
  <c r="B14" i="6"/>
  <c r="C14" i="6"/>
  <c r="C12" i="6"/>
  <c r="B12" i="6"/>
  <c r="B11" i="6"/>
  <c r="C11" i="6"/>
  <c r="B9" i="6"/>
  <c r="C9" i="6"/>
  <c r="B7" i="6"/>
  <c r="C7" i="6"/>
  <c r="C5" i="6"/>
  <c r="B5" i="6"/>
  <c r="B54" i="7"/>
  <c r="C54" i="7"/>
  <c r="E54" i="7"/>
  <c r="D54" i="7"/>
  <c r="B52" i="7"/>
  <c r="C52" i="7"/>
  <c r="E52" i="7"/>
  <c r="D52" i="7"/>
  <c r="B50" i="7"/>
  <c r="C50" i="7"/>
  <c r="E50" i="7"/>
  <c r="D50" i="7"/>
  <c r="C48" i="7"/>
  <c r="E48" i="7"/>
  <c r="B48" i="7"/>
  <c r="D48" i="7"/>
  <c r="C46" i="7"/>
  <c r="B46" i="7"/>
  <c r="D46" i="7"/>
  <c r="E46" i="7"/>
  <c r="B43" i="7"/>
  <c r="D43" i="7"/>
  <c r="C43" i="7"/>
  <c r="E43" i="7"/>
  <c r="B40" i="7"/>
  <c r="C40" i="7"/>
  <c r="E40" i="7"/>
  <c r="D40" i="7"/>
  <c r="B38" i="7"/>
  <c r="C38" i="7"/>
  <c r="E38" i="7"/>
  <c r="D38" i="7"/>
  <c r="C36" i="7"/>
  <c r="D36" i="7"/>
  <c r="E36" i="7"/>
  <c r="B36" i="7"/>
  <c r="B35" i="7"/>
  <c r="C35" i="7"/>
  <c r="D35" i="7"/>
  <c r="E35" i="7"/>
  <c r="C34" i="7"/>
  <c r="D34" i="7"/>
  <c r="E34" i="7"/>
  <c r="B34" i="7"/>
  <c r="B31" i="7"/>
  <c r="C31" i="7"/>
  <c r="D31" i="7"/>
  <c r="E31" i="7"/>
  <c r="E29" i="7"/>
  <c r="B29" i="7"/>
  <c r="C29" i="7"/>
  <c r="D29" i="7"/>
  <c r="E27" i="7"/>
  <c r="B27" i="7"/>
  <c r="C27" i="7"/>
  <c r="D27" i="7"/>
  <c r="E25" i="7"/>
  <c r="B25" i="7"/>
  <c r="C25" i="7"/>
  <c r="D25" i="7"/>
  <c r="B22" i="7"/>
  <c r="C22" i="7"/>
  <c r="D22" i="7"/>
  <c r="E22" i="7"/>
  <c r="B20" i="7"/>
  <c r="C20" i="7"/>
  <c r="E20" i="7"/>
  <c r="D20" i="7"/>
  <c r="D19" i="7"/>
  <c r="B19" i="7"/>
  <c r="C19" i="7"/>
  <c r="E19" i="7"/>
  <c r="C17" i="7"/>
  <c r="D17" i="7"/>
  <c r="B17" i="7"/>
  <c r="E17" i="7"/>
  <c r="B15" i="7"/>
  <c r="C15" i="7"/>
  <c r="D15" i="7"/>
  <c r="E15" i="7"/>
  <c r="B13" i="7"/>
  <c r="C13" i="7"/>
  <c r="D13" i="7"/>
  <c r="E13" i="7"/>
  <c r="B12" i="7"/>
  <c r="D12" i="7"/>
  <c r="E12" i="7"/>
  <c r="C12" i="7"/>
  <c r="B11" i="7"/>
  <c r="C11" i="7"/>
  <c r="D11" i="7"/>
  <c r="E11" i="7"/>
  <c r="B9" i="7"/>
  <c r="C9" i="7"/>
  <c r="D9" i="7"/>
  <c r="E9" i="7"/>
  <c r="B8" i="7"/>
  <c r="D8" i="7"/>
  <c r="E8" i="7"/>
  <c r="C8" i="7"/>
  <c r="B6" i="7"/>
  <c r="D6" i="7"/>
  <c r="C6" i="7"/>
  <c r="E6" i="7"/>
  <c r="C49" i="12"/>
  <c r="E49" i="12"/>
  <c r="I49" i="12"/>
  <c r="F49" i="12"/>
  <c r="B49" i="12"/>
  <c r="G49" i="12"/>
  <c r="H49" i="12"/>
  <c r="D49" i="12"/>
  <c r="J49" i="12"/>
  <c r="C48" i="12"/>
  <c r="E48" i="12"/>
  <c r="I48" i="12"/>
  <c r="F48" i="12"/>
  <c r="B48" i="12"/>
  <c r="G48" i="12"/>
  <c r="H48" i="12"/>
  <c r="D48" i="12"/>
  <c r="J48" i="12"/>
  <c r="C47" i="12"/>
  <c r="E47" i="12"/>
  <c r="I47" i="12"/>
  <c r="F47" i="12"/>
  <c r="B47" i="12"/>
  <c r="G47" i="12"/>
  <c r="H47" i="12"/>
  <c r="D47" i="12"/>
  <c r="J47" i="12"/>
  <c r="C46" i="12"/>
  <c r="E46" i="12"/>
  <c r="I46" i="12"/>
  <c r="F46" i="12"/>
  <c r="B46" i="12"/>
  <c r="G46" i="12"/>
  <c r="H46" i="12"/>
  <c r="D46" i="12"/>
  <c r="J46" i="12"/>
  <c r="C45" i="12"/>
  <c r="E45" i="12"/>
  <c r="I45" i="12"/>
  <c r="F45" i="12"/>
  <c r="B45" i="12"/>
  <c r="G45" i="12"/>
  <c r="H45" i="12"/>
  <c r="D45" i="12"/>
  <c r="J45" i="12"/>
  <c r="C44" i="12"/>
  <c r="E44" i="12"/>
  <c r="I44" i="12"/>
  <c r="F44" i="12"/>
  <c r="B44" i="12"/>
  <c r="G44" i="12"/>
  <c r="H44" i="12"/>
  <c r="D44" i="12"/>
  <c r="J44" i="12"/>
  <c r="C43" i="12"/>
  <c r="E43" i="12"/>
  <c r="I43" i="12"/>
  <c r="F43" i="12"/>
  <c r="B43" i="12"/>
  <c r="G43" i="12"/>
  <c r="H43" i="12"/>
  <c r="D43" i="12"/>
  <c r="J43" i="12"/>
  <c r="C42" i="12"/>
  <c r="E42" i="12"/>
  <c r="I42" i="12"/>
  <c r="F42" i="12"/>
  <c r="B42" i="12"/>
  <c r="G42" i="12"/>
  <c r="H42" i="12"/>
  <c r="D42" i="12"/>
  <c r="J42" i="12"/>
  <c r="C41" i="12"/>
  <c r="E41" i="12"/>
  <c r="I41" i="12"/>
  <c r="F41" i="12"/>
  <c r="B41" i="12"/>
  <c r="G41" i="12"/>
  <c r="H41" i="12"/>
  <c r="D41" i="12"/>
  <c r="J41" i="12"/>
  <c r="C40" i="12"/>
  <c r="E40" i="12"/>
  <c r="I40" i="12"/>
  <c r="F40" i="12"/>
  <c r="B40" i="12"/>
  <c r="G40" i="12"/>
  <c r="H40" i="12"/>
  <c r="D40" i="12"/>
  <c r="J40" i="12"/>
  <c r="C39" i="12"/>
  <c r="E39" i="12"/>
  <c r="I39" i="12"/>
  <c r="F39" i="12"/>
  <c r="B39" i="12"/>
  <c r="G39" i="12"/>
  <c r="H39" i="12"/>
  <c r="D39" i="12"/>
  <c r="J39" i="12"/>
  <c r="C38" i="12"/>
  <c r="E38" i="12"/>
  <c r="I38" i="12"/>
  <c r="F38" i="12"/>
  <c r="B38" i="12"/>
  <c r="G38" i="12"/>
  <c r="H38" i="12"/>
  <c r="D38" i="12"/>
  <c r="J38" i="12"/>
  <c r="C37" i="12"/>
  <c r="E37" i="12"/>
  <c r="I37" i="12"/>
  <c r="F37" i="12"/>
  <c r="B37" i="12"/>
  <c r="G37" i="12"/>
  <c r="H37" i="12"/>
  <c r="D37" i="12"/>
  <c r="J37" i="12"/>
  <c r="C36" i="12"/>
  <c r="E36" i="12"/>
  <c r="I36" i="12"/>
  <c r="F36" i="12"/>
  <c r="B36" i="12"/>
  <c r="G36" i="12"/>
  <c r="H36" i="12"/>
  <c r="D36" i="12"/>
  <c r="J36" i="12"/>
  <c r="C35" i="12"/>
  <c r="E35" i="12"/>
  <c r="I35" i="12"/>
  <c r="F35" i="12"/>
  <c r="B35" i="12"/>
  <c r="G35" i="12"/>
  <c r="H35" i="12"/>
  <c r="D35" i="12"/>
  <c r="J35" i="12"/>
  <c r="C34" i="12"/>
  <c r="E34" i="12"/>
  <c r="I34" i="12"/>
  <c r="F34" i="12"/>
  <c r="B34" i="12"/>
  <c r="G34" i="12"/>
  <c r="H34" i="12"/>
  <c r="D34" i="12"/>
  <c r="J34" i="12"/>
  <c r="C33" i="12"/>
  <c r="E33" i="12"/>
  <c r="I33" i="12"/>
  <c r="F33" i="12"/>
  <c r="B33" i="12"/>
  <c r="G33" i="12"/>
  <c r="H33" i="12"/>
  <c r="D33" i="12"/>
  <c r="J33" i="12"/>
  <c r="C32" i="12"/>
  <c r="E32" i="12"/>
  <c r="I32" i="12"/>
  <c r="F32" i="12"/>
  <c r="B32" i="12"/>
  <c r="G32" i="12"/>
  <c r="H32" i="12"/>
  <c r="D32" i="12"/>
  <c r="J32" i="12"/>
  <c r="C31" i="12"/>
  <c r="E31" i="12"/>
  <c r="I31" i="12"/>
  <c r="F31" i="12"/>
  <c r="B31" i="12"/>
  <c r="G31" i="12"/>
  <c r="H31" i="12"/>
  <c r="D31" i="12"/>
  <c r="J31" i="12"/>
  <c r="C30" i="12"/>
  <c r="E30" i="12"/>
  <c r="I30" i="12"/>
  <c r="F30" i="12"/>
  <c r="B30" i="12"/>
  <c r="G30" i="12"/>
  <c r="H30" i="12"/>
  <c r="D30" i="12"/>
  <c r="J30" i="12"/>
  <c r="C29" i="12"/>
  <c r="E29" i="12"/>
  <c r="I29" i="12"/>
  <c r="F29" i="12"/>
  <c r="B29" i="12"/>
  <c r="G29" i="12"/>
  <c r="H29" i="12"/>
  <c r="D29" i="12"/>
  <c r="J29" i="12"/>
  <c r="C28" i="12"/>
  <c r="E28" i="12"/>
  <c r="I28" i="12"/>
  <c r="F28" i="12"/>
  <c r="B28" i="12"/>
  <c r="G28" i="12"/>
  <c r="H28" i="12"/>
  <c r="D28" i="12"/>
  <c r="J28" i="12"/>
  <c r="C27" i="12"/>
  <c r="E27" i="12"/>
  <c r="I27" i="12"/>
  <c r="F27" i="12"/>
  <c r="B27" i="12"/>
  <c r="G27" i="12"/>
  <c r="H27" i="12"/>
  <c r="D27" i="12"/>
  <c r="J27" i="12"/>
  <c r="C26" i="12"/>
  <c r="E26" i="12"/>
  <c r="I26" i="12"/>
  <c r="F26" i="12"/>
  <c r="B26" i="12"/>
  <c r="G26" i="12"/>
  <c r="H26" i="12"/>
  <c r="D26" i="12"/>
  <c r="J26" i="12"/>
  <c r="C25" i="12"/>
  <c r="E25" i="12"/>
  <c r="I25" i="12"/>
  <c r="F25" i="12"/>
  <c r="B25" i="12"/>
  <c r="G25" i="12"/>
  <c r="H25" i="12"/>
  <c r="D25" i="12"/>
  <c r="J25" i="12"/>
  <c r="C24" i="12"/>
  <c r="E24" i="12"/>
  <c r="I24" i="12"/>
  <c r="F24" i="12"/>
  <c r="B24" i="12"/>
  <c r="G24" i="12"/>
  <c r="H24" i="12"/>
  <c r="D24" i="12"/>
  <c r="J24" i="12"/>
  <c r="C23" i="12"/>
  <c r="E23" i="12"/>
  <c r="I23" i="12"/>
  <c r="F23" i="12"/>
  <c r="B23" i="12"/>
  <c r="G23" i="12"/>
  <c r="H23" i="12"/>
  <c r="D23" i="12"/>
  <c r="J23" i="12"/>
  <c r="C22" i="12"/>
  <c r="E22" i="12"/>
  <c r="I22" i="12"/>
  <c r="F22" i="12"/>
  <c r="B22" i="12"/>
  <c r="G22" i="12"/>
  <c r="H22" i="12"/>
  <c r="D22" i="12"/>
  <c r="J22" i="12"/>
  <c r="C21" i="12"/>
  <c r="E21" i="12"/>
  <c r="I21" i="12"/>
  <c r="F21" i="12"/>
  <c r="B21" i="12"/>
  <c r="G21" i="12"/>
  <c r="H21" i="12"/>
  <c r="D21" i="12"/>
  <c r="J21" i="12"/>
  <c r="C20" i="12"/>
  <c r="E20" i="12"/>
  <c r="I20" i="12"/>
  <c r="F20" i="12"/>
  <c r="B20" i="12"/>
  <c r="G20" i="12"/>
  <c r="H20" i="12"/>
  <c r="D20" i="12"/>
  <c r="J20" i="12"/>
  <c r="C19" i="12"/>
  <c r="E19" i="12"/>
  <c r="I19" i="12"/>
  <c r="F19" i="12"/>
  <c r="B19" i="12"/>
  <c r="G19" i="12"/>
  <c r="H19" i="12"/>
  <c r="D19" i="12"/>
  <c r="J19" i="12"/>
  <c r="C18" i="12"/>
  <c r="E18" i="12"/>
  <c r="I18" i="12"/>
  <c r="F18" i="12"/>
  <c r="B18" i="12"/>
  <c r="G18" i="12"/>
  <c r="H18" i="12"/>
  <c r="D18" i="12"/>
  <c r="J18" i="12"/>
  <c r="C17" i="12"/>
  <c r="E17" i="12"/>
  <c r="I17" i="12"/>
  <c r="F17" i="12"/>
  <c r="B17" i="12"/>
  <c r="G17" i="12"/>
  <c r="H17" i="12"/>
  <c r="D17" i="12"/>
  <c r="J17" i="12"/>
  <c r="C16" i="12"/>
  <c r="E16" i="12"/>
  <c r="I16" i="12"/>
  <c r="F16" i="12"/>
  <c r="B16" i="12"/>
  <c r="G16" i="12"/>
  <c r="H16" i="12"/>
  <c r="D16" i="12"/>
  <c r="J16" i="12"/>
  <c r="C15" i="12"/>
  <c r="E15" i="12"/>
  <c r="I15" i="12"/>
  <c r="F15" i="12"/>
  <c r="B15" i="12"/>
  <c r="G15" i="12"/>
  <c r="H15" i="12"/>
  <c r="D15" i="12"/>
  <c r="J15" i="12"/>
  <c r="C14" i="12"/>
  <c r="E14" i="12"/>
  <c r="I14" i="12"/>
  <c r="F14" i="12"/>
  <c r="B14" i="12"/>
  <c r="G14" i="12"/>
  <c r="H14" i="12"/>
  <c r="D14" i="12"/>
  <c r="J14" i="12"/>
  <c r="C13" i="12"/>
  <c r="E13" i="12"/>
  <c r="I13" i="12"/>
  <c r="F13" i="12"/>
  <c r="B13" i="12"/>
  <c r="G13" i="12"/>
  <c r="H13" i="12"/>
  <c r="D13" i="12"/>
  <c r="J13" i="12"/>
  <c r="C12" i="12"/>
  <c r="E12" i="12"/>
  <c r="I12" i="12"/>
  <c r="F12" i="12"/>
  <c r="B12" i="12"/>
  <c r="G12" i="12"/>
  <c r="H12" i="12"/>
  <c r="D12" i="12"/>
  <c r="J12" i="12"/>
  <c r="C11" i="12"/>
  <c r="E11" i="12"/>
  <c r="I11" i="12"/>
  <c r="F11" i="12"/>
  <c r="B11" i="12"/>
  <c r="G11" i="12"/>
  <c r="H11" i="12"/>
  <c r="D11" i="12"/>
  <c r="J11" i="12"/>
  <c r="C10" i="12"/>
  <c r="E10" i="12"/>
  <c r="I10" i="12"/>
  <c r="F10" i="12"/>
  <c r="B10" i="12"/>
  <c r="G10" i="12"/>
  <c r="H10" i="12"/>
  <c r="D10" i="12"/>
  <c r="J10" i="12"/>
  <c r="C9" i="12"/>
  <c r="E9" i="12"/>
  <c r="I9" i="12"/>
  <c r="F9" i="12"/>
  <c r="B9" i="12"/>
  <c r="G9" i="12"/>
  <c r="H9" i="12"/>
  <c r="D9" i="12"/>
  <c r="J9" i="12"/>
  <c r="C8" i="12"/>
  <c r="E8" i="12"/>
  <c r="I8" i="12"/>
  <c r="F8" i="12"/>
  <c r="B8" i="12"/>
  <c r="G8" i="12"/>
  <c r="H8" i="12"/>
  <c r="D8" i="12"/>
  <c r="J8" i="12"/>
  <c r="C7" i="12"/>
  <c r="E7" i="12"/>
  <c r="I7" i="12"/>
  <c r="F7" i="12"/>
  <c r="B7" i="12"/>
  <c r="G7" i="12"/>
  <c r="H7" i="12"/>
  <c r="D7" i="12"/>
  <c r="J7" i="12"/>
  <c r="C6" i="12"/>
  <c r="E6" i="12"/>
  <c r="I6" i="12"/>
  <c r="F6" i="12"/>
  <c r="B6" i="12"/>
  <c r="G6" i="12"/>
  <c r="H6" i="12"/>
  <c r="D6" i="12"/>
  <c r="J6" i="12"/>
  <c r="C5" i="12"/>
  <c r="E5" i="12"/>
  <c r="I5" i="12"/>
  <c r="F5" i="12"/>
  <c r="B5" i="12"/>
  <c r="G5" i="12"/>
  <c r="H5" i="12"/>
  <c r="D5" i="12"/>
  <c r="J5" i="12"/>
  <c r="B3" i="9" l="1"/>
  <c r="C4" i="9"/>
  <c r="E3" i="9"/>
  <c r="F4" i="9"/>
  <c r="C6" i="9"/>
  <c r="B5" i="9"/>
  <c r="E5" i="9"/>
  <c r="F6" i="9"/>
  <c r="B11" i="9"/>
  <c r="C12" i="9"/>
  <c r="F12" i="9"/>
  <c r="E11" i="9"/>
  <c r="E13" i="9"/>
  <c r="F14" i="9"/>
  <c r="F16" i="9"/>
  <c r="E15" i="9"/>
  <c r="E19" i="9"/>
  <c r="F20" i="9"/>
  <c r="B21" i="9"/>
  <c r="C22" i="9"/>
  <c r="E21" i="9"/>
  <c r="F22" i="9"/>
  <c r="B23" i="9"/>
  <c r="C24" i="9"/>
  <c r="B29" i="9"/>
  <c r="C30" i="9"/>
  <c r="B33" i="9"/>
  <c r="C34" i="9"/>
  <c r="B35" i="9"/>
  <c r="C36" i="9"/>
  <c r="E35" i="9"/>
  <c r="F36" i="9"/>
  <c r="B39" i="9"/>
  <c r="C40" i="9"/>
  <c r="E39" i="9"/>
  <c r="F40" i="9"/>
  <c r="E43" i="9"/>
  <c r="F44" i="9"/>
  <c r="B45" i="9"/>
  <c r="C46" i="9"/>
  <c r="E45" i="9"/>
  <c r="F46" i="9"/>
  <c r="B7" i="9"/>
  <c r="C8" i="9"/>
  <c r="E7" i="9"/>
  <c r="F8" i="9"/>
  <c r="B9" i="9"/>
  <c r="C10" i="9"/>
  <c r="E9" i="9"/>
  <c r="F10" i="9"/>
  <c r="B13" i="9"/>
  <c r="C14" i="9"/>
  <c r="B15" i="9"/>
  <c r="C16" i="9"/>
  <c r="B17" i="9"/>
  <c r="C18" i="9"/>
  <c r="E17" i="9"/>
  <c r="F18" i="9"/>
  <c r="B19" i="9"/>
  <c r="C20" i="9"/>
  <c r="E23" i="9"/>
  <c r="F24" i="9"/>
  <c r="C26" i="9"/>
  <c r="B25" i="9"/>
  <c r="E25" i="9"/>
  <c r="F26" i="9"/>
  <c r="B27" i="9"/>
  <c r="C28" i="9"/>
  <c r="F28" i="9"/>
  <c r="E27" i="9"/>
  <c r="E29" i="9"/>
  <c r="F30" i="9"/>
  <c r="B31" i="9"/>
  <c r="C32" i="9"/>
  <c r="F32" i="9"/>
  <c r="E31" i="9"/>
  <c r="E33" i="9"/>
  <c r="F34" i="9"/>
  <c r="B37" i="9"/>
  <c r="C38" i="9"/>
  <c r="F38" i="9"/>
  <c r="E37" i="9"/>
  <c r="B41" i="9"/>
  <c r="C42" i="9"/>
  <c r="E41" i="9"/>
  <c r="F42" i="9"/>
  <c r="B43" i="9"/>
  <c r="C44" i="9"/>
  <c r="B47" i="9"/>
  <c r="C48" i="9"/>
  <c r="E47" i="9"/>
  <c r="F48" i="9"/>
</calcChain>
</file>

<file path=xl/sharedStrings.xml><?xml version="1.0" encoding="utf-8"?>
<sst xmlns="http://schemas.openxmlformats.org/spreadsheetml/2006/main" count="292" uniqueCount="190">
  <si>
    <t>id</t>
  </si>
  <si>
    <t>番号</t>
  </si>
  <si>
    <t>在籍</t>
  </si>
  <si>
    <t>氏名</t>
  </si>
  <si>
    <t>ふりがな</t>
  </si>
  <si>
    <t>性別</t>
  </si>
  <si>
    <t>姓</t>
  </si>
  <si>
    <t>名</t>
  </si>
  <si>
    <t>せい</t>
  </si>
  <si>
    <t>めい</t>
  </si>
  <si>
    <t>読み</t>
  </si>
  <si>
    <t>key番号</t>
  </si>
  <si>
    <t>順番号</t>
  </si>
  <si>
    <t>key男</t>
  </si>
  <si>
    <t>順男</t>
  </si>
  <si>
    <t>key女</t>
  </si>
  <si>
    <t>順女</t>
  </si>
  <si>
    <t>順50</t>
  </si>
  <si>
    <t>男番</t>
  </si>
  <si>
    <t>女番</t>
  </si>
  <si>
    <t>男50</t>
  </si>
  <si>
    <t>女50</t>
  </si>
  <si>
    <t>男女別番号</t>
  </si>
  <si>
    <t>番号順</t>
  </si>
  <si>
    <t>男先</t>
  </si>
  <si>
    <t>女先</t>
  </si>
  <si>
    <t>五十音</t>
  </si>
  <si>
    <t>男番号</t>
  </si>
  <si>
    <t>女番号</t>
  </si>
  <si>
    <t>計</t>
  </si>
  <si>
    <t>男</t>
  </si>
  <si>
    <t>女</t>
  </si>
  <si>
    <t>シール</t>
  </si>
  <si>
    <t>名札</t>
  </si>
  <si>
    <t>設定</t>
  </si>
  <si>
    <t>黄色のセルに入力します。各シートの見出しに使います。</t>
  </si>
  <si>
    <t>■ クラス</t>
  </si>
  <si>
    <t>年度</t>
  </si>
  <si>
    <t>例：2026</t>
  </si>
  <si>
    <t>学校名</t>
  </si>
  <si>
    <t>空欄でもOK</t>
  </si>
  <si>
    <t>学年</t>
  </si>
  <si>
    <t>〇年</t>
  </si>
  <si>
    <t>例：5年</t>
  </si>
  <si>
    <t>組</t>
  </si>
  <si>
    <t>〇組</t>
  </si>
  <si>
    <t>例：1組</t>
  </si>
  <si>
    <t>担任</t>
  </si>
  <si>
    <t>◀ ホームへ戻る</t>
  </si>
  <si>
    <t>名簿</t>
  </si>
  <si>
    <t>黄色のセルに入力。氏名・ふりがなは姓と名の間に全角スペース（例：山田　花子／やまだ　はなこ）。転入生は一番下の空き行へ。転出した子は「在籍」で「除外」を選びます（行は消さない）。</t>
  </si>
  <si>
    <t>ここに入力すると、チェック表・名札など全部のシートに反映されます。並べ替え・行の削除はしないでください（並び順は各シートで選べます）。</t>
  </si>
  <si>
    <t>男女別
番号</t>
  </si>
  <si>
    <t>入力チェック（自動）</t>
  </si>
  <si>
    <t>人数</t>
  </si>
  <si>
    <t>男子</t>
  </si>
  <si>
    <t>女子</t>
  </si>
  <si>
    <t>このシートの設定</t>
  </si>
  <si>
    <t>タイトル</t>
  </si>
  <si>
    <t>並び順</t>
  </si>
  <si>
    <t>出席番号順</t>
  </si>
  <si>
    <t>する</t>
  </si>
  <si>
    <t>性別の列</t>
  </si>
  <si>
    <t>出す</t>
  </si>
  <si>
    <t>空欄の列の数（0～8）</t>
  </si>
  <si>
    <t>予備の行（0～5）</t>
  </si>
  <si>
    <t>氏名の表示</t>
  </si>
  <si>
    <t>フルネーム</t>
  </si>
  <si>
    <t>空欄の列の見出し（空欄でもOK）</t>
  </si>
  <si>
    <t>1 列目</t>
  </si>
  <si>
    <t>2 列目</t>
  </si>
  <si>
    <t>3 列目</t>
  </si>
  <si>
    <t>4 列目</t>
  </si>
  <si>
    <t>5 列目</t>
  </si>
  <si>
    <t>6 列目</t>
  </si>
  <si>
    <t>7 列目</t>
  </si>
  <si>
    <t>8 列目</t>
  </si>
  <si>
    <t>備考</t>
  </si>
  <si>
    <t>※ タイトルが空欄なら「〇年〇組　名簿」になります。</t>
  </si>
  <si>
    <t>※ 空欄の列は、係・委員会・メモなどの書き込み用です。</t>
  </si>
  <si>
    <t>チェック表</t>
  </si>
  <si>
    <t>マスの数（1～30）</t>
  </si>
  <si>
    <t>マスの見出し（空欄でもOK）</t>
  </si>
  <si>
    <t>1 番目のマス</t>
  </si>
  <si>
    <t>2 番目のマス</t>
  </si>
  <si>
    <t>3 番目のマス</t>
  </si>
  <si>
    <t>4 番目のマス</t>
  </si>
  <si>
    <t>5 番目のマス</t>
  </si>
  <si>
    <t>6 番目のマス</t>
  </si>
  <si>
    <t>7 番目のマス</t>
  </si>
  <si>
    <t>8 番目のマス</t>
  </si>
  <si>
    <t>9 番目のマス</t>
  </si>
  <si>
    <t>10 番目のマス</t>
  </si>
  <si>
    <t>11 番目のマス</t>
  </si>
  <si>
    <t>12 番目のマス</t>
  </si>
  <si>
    <t>13 番目のマス</t>
  </si>
  <si>
    <t>14 番目のマス</t>
  </si>
  <si>
    <t>15 番目のマス</t>
  </si>
  <si>
    <t>16 番目のマス</t>
  </si>
  <si>
    <t>17 番目のマス</t>
  </si>
  <si>
    <t>18 番目のマス</t>
  </si>
  <si>
    <t>19 番目のマス</t>
  </si>
  <si>
    <t>20 番目のマス</t>
  </si>
  <si>
    <t>21 番目のマス</t>
  </si>
  <si>
    <t>22 番目のマス</t>
  </si>
  <si>
    <t>23 番目のマス</t>
  </si>
  <si>
    <t>24 番目のマス</t>
  </si>
  <si>
    <t>25 番目のマス</t>
  </si>
  <si>
    <t>26 番目のマス</t>
  </si>
  <si>
    <t>27 番目のマス</t>
  </si>
  <si>
    <t>28 番目のマス</t>
  </si>
  <si>
    <t>29 番目のマス</t>
  </si>
  <si>
    <t>30 番目のマス</t>
  </si>
  <si>
    <t>※ 見出しは縦書きで出ます。例：10/1、音読、漢字ドリル</t>
  </si>
  <si>
    <t>※ マスの数を少なくすると、1マスが広くなります。</t>
  </si>
  <si>
    <t>※ 印刷の範囲は人数とマスの数に合わせて自動で変わります。</t>
  </si>
  <si>
    <t>宿題チェック</t>
  </si>
  <si>
    <t>年</t>
  </si>
  <si>
    <t>月</t>
  </si>
  <si>
    <t>土日に色をつける</t>
  </si>
  <si>
    <t>※ 年・月を変えると、日付と曜日が自動で変わります。</t>
  </si>
  <si>
    <t>※ 祝日には色がつきません。必要なら印刷後に書き込んでください。</t>
  </si>
  <si>
    <t>金額</t>
  </si>
  <si>
    <t>受け取った日</t>
  </si>
  <si>
    <t>確認</t>
  </si>
  <si>
    <t>集金名</t>
  </si>
  <si>
    <t>〇〇代</t>
  </si>
  <si>
    <t>金額（1人）</t>
  </si>
  <si>
    <t>締切日</t>
  </si>
  <si>
    <t>※ 金額が空欄なら、金額の欄は空白で印刷されます。</t>
  </si>
  <si>
    <t>並び順</t>
    <phoneticPr fontId="8"/>
  </si>
  <si>
    <t>1人の枚数（1～24）</t>
  </si>
  <si>
    <t>最初に飛ばす枚数</t>
  </si>
  <si>
    <t>しない</t>
  </si>
  <si>
    <t>名前</t>
  </si>
  <si>
    <t>下の段</t>
  </si>
  <si>
    <t>なし</t>
  </si>
  <si>
    <t>枠線</t>
  </si>
  <si>
    <t>※ A4・24面（3列×8段、1枚 66.0×33.9mm）のシール用紙に合わせています。</t>
  </si>
  <si>
    <t>※ はじめに「枠線：あり」でふつうの紙に試し刷りして、シール用紙と重ねて位置を確かめてください。</t>
  </si>
  <si>
    <t>※ ずれるときは［ページレイアウト］→［余白］で上・左の余白を少しずつ直します。</t>
  </si>
  <si>
    <t>※ 使いかけの用紙は「最初に飛ばす枚数」で、使った枚数を飛ばせます。</t>
  </si>
  <si>
    <t>※ 全部で最大 8ページ（192枚）まで作れます。</t>
  </si>
  <si>
    <t>※ 余白などのページ設定を変えたときは、印刷プレビューで全員分あるか確かめてください。</t>
  </si>
  <si>
    <t>1人の枚数（1～4）</t>
  </si>
  <si>
    <t>上の段</t>
  </si>
  <si>
    <t>学年と組と番号</t>
  </si>
  <si>
    <t>切り取り線</t>
  </si>
  <si>
    <t>あり</t>
  </si>
  <si>
    <t>※ A4 1枚に8人分（1枚 95×68mm）。切り取り線で切って使います。</t>
  </si>
  <si>
    <t>※ 最大 6ページ（48枚）まで作れます。</t>
  </si>
  <si>
    <t>※ 机の名札、ロッカー、下足箱などに。</t>
  </si>
  <si>
    <t>貼り付け用</t>
  </si>
  <si>
    <t>コピーしたい列を選んで［コピー］→ 貼り付け先で［値の貼り付け］（右クリック → 貼り付けのオプション → 123）。席替えツールや所見シートの名簿づくりに。</t>
  </si>
  <si>
    <t>児童名簿ツール</t>
  </si>
  <si>
    <t>マクロなし。名簿を1回入力すると、チェック表・名札など全部のシートに反映されます。黄色のセルだけ入力します。</t>
  </si>
  <si>
    <t>メニュー（クリックで移動）</t>
  </si>
  <si>
    <t>① 設定</t>
  </si>
  <si>
    <t>年度・学年・組・担任（最初に1回）</t>
  </si>
  <si>
    <t>② 名簿</t>
  </si>
  <si>
    <t>番号・氏名・ふりがな・性別を入力。転出は「除外」</t>
  </si>
  <si>
    <t>一覧名簿</t>
  </si>
  <si>
    <t>ふつうの名簿（番号・氏名・ふりがな・性別＋書き込み用の空欄の列）</t>
  </si>
  <si>
    <t>宿題・提出物・音読カードなど。マスの数（1～30）と見出しを自由に</t>
  </si>
  <si>
    <t>月間チェック</t>
  </si>
  <si>
    <t>年・月を選ぶと日付と曜日が自動で入る1か月の表（土日は色つき）</t>
  </si>
  <si>
    <t>集金表</t>
  </si>
  <si>
    <t>集金名・金額・締切を入れると、受け取った日・確認欄つきの表に</t>
  </si>
  <si>
    <t>男女別名簿</t>
  </si>
  <si>
    <t>男子と女子を左右に並べた名簿（人数つき）</t>
  </si>
  <si>
    <t>掲示用名簿</t>
  </si>
  <si>
    <t>大きな文字・ふりがな付きの2列の名簿（掲示・配布用）</t>
  </si>
  <si>
    <t>名前シール</t>
  </si>
  <si>
    <t>A4・24面のシール用紙に印刷。1人の枚数・ふりがなを選べる</t>
  </si>
  <si>
    <t>A4に8人分の大きな名札（切り取り線つき）</t>
  </si>
  <si>
    <t>ほかのツールに貼る用の名簿（値のコピー用）</t>
  </si>
  <si>
    <t>使い方</t>
  </si>
  <si>
    <t>1. 設定シートで学年・組・担任を入力する</t>
  </si>
  <si>
    <t>2. 名簿シートに番号・氏名・ふりがな・性別を入力する（右の「入力チェック」に赤字が出たら直す）</t>
  </si>
  <si>
    <t>3. 使いたいシートを開き、右側の黄色のセルでタイトル・並び順などを選ぶ</t>
  </si>
  <si>
    <t>4. そのまま印刷する（印刷の範囲は人数に合わせて自動で変わります）</t>
  </si>
  <si>
    <t>ヒント</t>
  </si>
  <si>
    <t>・並び順は、出席番号順／男女別（男子が先・女子が先）／五十音順から、シートごとに選べます。</t>
  </si>
  <si>
    <t>・「予備の行」を増やすと、転入生用などの空欄の行を足して印刷できます。</t>
  </si>
  <si>
    <t>・転出した子は名簿の行を消さずに「除外」を選ぶと、全部のシートから消えます。</t>
  </si>
  <si>
    <t>・名前シールは、はじめにふつうの紙に試し刷りして、位置を確かめてください。</t>
  </si>
  <si>
    <t>色の意味</t>
  </si>
  <si>
    <t>入力するセル</t>
  </si>
  <si>
    <t>黄色のセル＝入力する所　／　黄色のタブ＝入力用のシート　／　青いタブ＝印刷用のシート</t>
  </si>
  <si>
    <t>🔒 黄色以外のセルは、こわれないようにロックしています（パスワードなし。［校閲］→［シート保護の解除］で解除できます）。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</si>
</sst>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&quot;円&quot;"/>
  </numFmts>
  <fonts count="25" x14ac:knownFonts="1">
    <font>
      <sz val="11"/>
      <color theme="1"/>
      <name val="BIZ UDPゴシック"/>
      <family val="3"/>
      <charset val="128"/>
    </font>
    <font>
      <b/>
      <sz val="16"/>
      <color rgb="FF1F3864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0"/>
      <color rgb="FF808080"/>
      <name val="BIZ UDPゴシック"/>
      <family val="3"/>
      <charset val="128"/>
    </font>
    <font>
      <b/>
      <sz val="11"/>
      <color rgb="FFFFFFFF"/>
      <name val="BIZ UDPゴシック"/>
      <family val="3"/>
      <charset val="128"/>
    </font>
    <font>
      <u/>
      <sz val="11"/>
      <color theme="10"/>
      <name val="BIZ UDPゴシック"/>
      <family val="3"/>
      <charset val="128"/>
    </font>
    <font>
      <u/>
      <sz val="10"/>
      <color theme="10"/>
      <name val="BIZ UDPゴシック"/>
      <family val="3"/>
      <charset val="128"/>
    </font>
    <font>
      <sz val="10"/>
      <color rgb="FFC00000"/>
      <name val="BIZ UDPゴシック"/>
      <family val="3"/>
      <charset val="128"/>
    </font>
    <font>
      <sz val="6"/>
      <name val="BIZ UDPゴシック"/>
      <family val="3"/>
      <charset val="128"/>
    </font>
    <font>
      <sz val="11"/>
      <color rgb="FF595959"/>
      <name val="BIZ UDPゴシック"/>
      <family val="3"/>
      <charset val="128"/>
    </font>
    <font>
      <b/>
      <sz val="18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1"/>
      <color rgb="FFA6A6A6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sz val="16"/>
      <color rgb="FF808080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b/>
      <sz val="60"/>
      <color theme="1"/>
      <name val="BIZ UDPゴシック"/>
      <family val="3"/>
      <charset val="128"/>
    </font>
    <font>
      <b/>
      <sz val="22"/>
      <color rgb="FF1F3864"/>
      <name val="BIZ UDPゴシック"/>
      <family val="3"/>
      <charset val="128"/>
    </font>
    <font>
      <b/>
      <sz val="13"/>
      <color theme="1"/>
      <name val="BIZ UDPゴシック"/>
      <family val="3"/>
      <charset val="128"/>
    </font>
    <font>
      <u/>
      <sz val="13"/>
      <color theme="10"/>
      <name val="BIZ UDP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1F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DEBF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/>
      <right/>
      <top style="thin">
        <color rgb="FFA6A6A6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6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4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0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 textRotation="255"/>
    </xf>
    <xf numFmtId="49" fontId="0" fillId="3" borderId="2" xfId="0" applyNumberFormat="1" applyFont="1" applyFill="1" applyBorder="1" applyAlignment="1" applyProtection="1">
      <alignment vertical="center"/>
      <protection locked="0"/>
    </xf>
    <xf numFmtId="0" fontId="0" fillId="0" borderId="0" xfId="0" applyFont="1" applyAlignment="1">
      <alignment vertical="center"/>
    </xf>
    <xf numFmtId="0" fontId="11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9" fontId="0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4" fontId="0" fillId="3" borderId="2" xfId="0" applyNumberFormat="1" applyFont="1" applyFill="1" applyBorder="1" applyAlignment="1" applyProtection="1">
      <alignment vertical="center"/>
      <protection locked="0"/>
    </xf>
    <xf numFmtId="179" fontId="0" fillId="3" borderId="2" xfId="0" applyNumberFormat="1" applyFont="1" applyFill="1" applyBorder="1" applyAlignment="1" applyProtection="1">
      <alignment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7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0" fillId="0" borderId="0" xfId="0" applyFont="1" applyAlignment="1">
      <alignment horizontal="center" shrinkToFit="1"/>
    </xf>
    <xf numFmtId="0" fontId="18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top" shrinkToFit="1"/>
    </xf>
    <xf numFmtId="0" fontId="19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shrinkToFit="1"/>
    </xf>
    <xf numFmtId="0" fontId="21" fillId="0" borderId="0" xfId="0" applyFont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22" fillId="0" borderId="0" xfId="0" applyFont="1" applyAlignment="1">
      <alignment vertical="center"/>
    </xf>
    <xf numFmtId="0" fontId="23" fillId="7" borderId="0" xfId="0" applyFont="1" applyFill="1" applyAlignment="1">
      <alignment vertical="center"/>
    </xf>
    <xf numFmtId="0" fontId="24" fillId="0" borderId="2" xfId="1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</cellXfs>
  <cellStyles count="2">
    <cellStyle name="ハイパーリンク" xfId="1" builtinId="8"/>
    <cellStyle name="標準" xfId="0" builtinId="0" customBuiltin="1"/>
  </cellStyles>
  <dxfs count="28">
    <dxf>
      <border>
        <left style="thin">
          <color rgb="FFA6A6A6"/>
        </left>
        <right style="thin">
          <color rgb="FFA6A6A6"/>
        </right>
        <top style="thin">
          <color rgb="FFA6A6A6"/>
        </top>
        <bottom style="thin">
          <color rgb="FFA6A6A6"/>
        </bottom>
      </border>
    </dxf>
    <dxf>
      <border>
        <left style="dashed">
          <color rgb="FF808080"/>
        </left>
        <right style="dashed">
          <color rgb="FF808080"/>
        </right>
        <bottom style="dashed">
          <color rgb="FF808080"/>
        </bottom>
      </border>
    </dxf>
    <dxf>
      <border>
        <left style="dashed">
          <color rgb="FF808080"/>
        </left>
        <right style="dashed">
          <color rgb="FF808080"/>
        </right>
      </border>
    </dxf>
    <dxf>
      <border>
        <left style="dashed">
          <color rgb="FF808080"/>
        </left>
        <right style="dashed">
          <color rgb="FF808080"/>
        </right>
      </border>
    </dxf>
    <dxf>
      <border>
        <left style="dashed">
          <color rgb="FF808080"/>
        </left>
        <right style="dashed">
          <color rgb="FF808080"/>
        </right>
        <top style="dashed">
          <color rgb="FF808080"/>
        </top>
      </border>
    </dxf>
    <dxf>
      <border>
        <left style="dashed">
          <color rgb="FFA6A6A6"/>
        </left>
        <right style="dashed">
          <color rgb="FFA6A6A6"/>
        </right>
        <bottom style="dashed">
          <color rgb="FFA6A6A6"/>
        </bottom>
      </border>
    </dxf>
    <dxf>
      <border>
        <left style="dashed">
          <color rgb="FFA6A6A6"/>
        </left>
        <right style="dashed">
          <color rgb="FFA6A6A6"/>
        </right>
      </border>
    </dxf>
    <dxf>
      <border>
        <left style="dashed">
          <color rgb="FFA6A6A6"/>
        </left>
        <right style="dashed">
          <color rgb="FFA6A6A6"/>
        </right>
        <top style="dashed">
          <color rgb="FFA6A6A6"/>
        </top>
      </border>
    </dxf>
    <dxf>
      <border>
        <bottom style="dotted">
          <color rgb="FF595959"/>
        </bottom>
      </border>
    </dxf>
    <dxf>
      <border>
        <bottom style="dotted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fill>
        <patternFill>
          <bgColor rgb="FFFCE4E4"/>
        </patternFill>
      </fill>
    </dxf>
    <dxf>
      <fill>
        <patternFill>
          <bgColor rgb="FFDDEBF7"/>
        </patternFill>
      </fill>
    </dxf>
    <dxf>
      <fill>
        <patternFill>
          <bgColor rgb="FFD9D9D9"/>
        </patternFill>
      </fill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fill>
        <patternFill>
          <bgColor rgb="FFD9D9D9"/>
        </patternFill>
      </fill>
    </dxf>
    <dxf>
      <border>
        <top style="thin">
          <color rgb="FF595959"/>
        </top>
        <bottom style="thin">
          <color rgb="FF595959"/>
        </bottom>
      </border>
    </dxf>
    <dxf>
      <border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fill>
        <patternFill>
          <bgColor rgb="FFD9D9D9"/>
        </patternFill>
      </fill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border>
        <left style="thin">
          <color rgb="FF595959"/>
        </left>
        <right style="thin">
          <color rgb="FF595959"/>
        </right>
        <top style="thin">
          <color rgb="FF595959"/>
        </top>
        <bottom style="thin">
          <color rgb="FF595959"/>
        </bottom>
      </border>
    </dxf>
    <dxf>
      <fill>
        <patternFill>
          <bgColor rgb="FFD9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B5697-4E3E-48AC-B1E2-F19FF1AA8A9B}">
  <sheetPr>
    <tabColor rgb="FF1F3864"/>
  </sheetPr>
  <dimension ref="B1:C31"/>
  <sheetViews>
    <sheetView showGridLines="0" tabSelected="1" zoomScaleNormal="100" workbookViewId="0"/>
  </sheetViews>
  <sheetFormatPr defaultRowHeight="13" x14ac:dyDescent="0.2"/>
  <cols>
    <col min="1" max="1" width="2.64453125" style="1" customWidth="1"/>
    <col min="2" max="2" width="22.64453125" style="1" customWidth="1"/>
    <col min="3" max="3" width="78.64453125" style="1" customWidth="1"/>
    <col min="4" max="16384" width="8.9375" style="1"/>
  </cols>
  <sheetData>
    <row r="1" spans="2:3" ht="25" x14ac:dyDescent="0.2">
      <c r="B1" s="48" t="s">
        <v>154</v>
      </c>
    </row>
    <row r="2" spans="2:3" x14ac:dyDescent="0.2">
      <c r="B2" s="3" t="s">
        <v>155</v>
      </c>
    </row>
    <row r="3" spans="2:3" ht="26" customHeight="1" x14ac:dyDescent="0.2">
      <c r="B3" s="49" t="str">
        <f>計算!$AN$2&amp;"　　男子 "&amp;計算!$AH$6&amp;"人　女子 "&amp;計算!$AH$7&amp;"人　計 "&amp;計算!$AH$5&amp;"人"&amp;IF(計算!$AH$8&gt;0,"　（性別が空欄 "&amp;計算!$AH$8&amp;"人）","")</f>
        <v>〇年〇組　　男子 0人　女子 0人　計 0人</v>
      </c>
      <c r="C3" s="27"/>
    </row>
    <row r="5" spans="2:3" x14ac:dyDescent="0.2">
      <c r="B5" s="5" t="s">
        <v>156</v>
      </c>
      <c r="C5" s="5"/>
    </row>
    <row r="6" spans="2:3" ht="22" customHeight="1" x14ac:dyDescent="0.2">
      <c r="B6" s="50" t="s">
        <v>157</v>
      </c>
      <c r="C6" s="51" t="s">
        <v>158</v>
      </c>
    </row>
    <row r="7" spans="2:3" ht="22" customHeight="1" x14ac:dyDescent="0.2">
      <c r="B7" s="50" t="s">
        <v>159</v>
      </c>
      <c r="C7" s="51" t="s">
        <v>160</v>
      </c>
    </row>
    <row r="8" spans="2:3" ht="22" customHeight="1" x14ac:dyDescent="0.2">
      <c r="B8" s="50" t="s">
        <v>161</v>
      </c>
      <c r="C8" s="51" t="s">
        <v>162</v>
      </c>
    </row>
    <row r="9" spans="2:3" ht="22" customHeight="1" x14ac:dyDescent="0.2">
      <c r="B9" s="50" t="s">
        <v>80</v>
      </c>
      <c r="C9" s="51" t="s">
        <v>163</v>
      </c>
    </row>
    <row r="10" spans="2:3" ht="22" customHeight="1" x14ac:dyDescent="0.2">
      <c r="B10" s="50" t="s">
        <v>164</v>
      </c>
      <c r="C10" s="51" t="s">
        <v>165</v>
      </c>
    </row>
    <row r="11" spans="2:3" ht="22" customHeight="1" x14ac:dyDescent="0.2">
      <c r="B11" s="50" t="s">
        <v>166</v>
      </c>
      <c r="C11" s="51" t="s">
        <v>167</v>
      </c>
    </row>
    <row r="12" spans="2:3" ht="22" customHeight="1" x14ac:dyDescent="0.2">
      <c r="B12" s="50" t="s">
        <v>168</v>
      </c>
      <c r="C12" s="51" t="s">
        <v>169</v>
      </c>
    </row>
    <row r="13" spans="2:3" ht="22" customHeight="1" x14ac:dyDescent="0.2">
      <c r="B13" s="50" t="s">
        <v>170</v>
      </c>
      <c r="C13" s="51" t="s">
        <v>171</v>
      </c>
    </row>
    <row r="14" spans="2:3" ht="22" customHeight="1" x14ac:dyDescent="0.2">
      <c r="B14" s="50" t="s">
        <v>172</v>
      </c>
      <c r="C14" s="51" t="s">
        <v>173</v>
      </c>
    </row>
    <row r="15" spans="2:3" ht="22" customHeight="1" x14ac:dyDescent="0.2">
      <c r="B15" s="50" t="s">
        <v>33</v>
      </c>
      <c r="C15" s="51" t="s">
        <v>174</v>
      </c>
    </row>
    <row r="16" spans="2:3" ht="22" customHeight="1" x14ac:dyDescent="0.2">
      <c r="B16" s="50" t="s">
        <v>152</v>
      </c>
      <c r="C16" s="51" t="s">
        <v>175</v>
      </c>
    </row>
    <row r="17" spans="2:3" x14ac:dyDescent="0.2">
      <c r="B17" s="5" t="s">
        <v>176</v>
      </c>
      <c r="C17" s="5"/>
    </row>
    <row r="18" spans="2:3" ht="22" customHeight="1" x14ac:dyDescent="0.2">
      <c r="B18" s="27" t="s">
        <v>177</v>
      </c>
      <c r="C18" s="27"/>
    </row>
    <row r="19" spans="2:3" ht="22" customHeight="1" x14ac:dyDescent="0.2">
      <c r="B19" s="27" t="s">
        <v>178</v>
      </c>
      <c r="C19" s="27"/>
    </row>
    <row r="20" spans="2:3" ht="22" customHeight="1" x14ac:dyDescent="0.2">
      <c r="B20" s="27" t="s">
        <v>179</v>
      </c>
      <c r="C20" s="27"/>
    </row>
    <row r="21" spans="2:3" ht="22" customHeight="1" x14ac:dyDescent="0.2">
      <c r="B21" s="27" t="s">
        <v>180</v>
      </c>
      <c r="C21" s="27"/>
    </row>
    <row r="23" spans="2:3" x14ac:dyDescent="0.2">
      <c r="B23" s="5" t="s">
        <v>181</v>
      </c>
      <c r="C23" s="5"/>
    </row>
    <row r="24" spans="2:3" ht="22" customHeight="1" x14ac:dyDescent="0.2">
      <c r="B24" s="27" t="s">
        <v>182</v>
      </c>
      <c r="C24" s="27"/>
    </row>
    <row r="25" spans="2:3" ht="22" customHeight="1" x14ac:dyDescent="0.2">
      <c r="B25" s="27" t="s">
        <v>183</v>
      </c>
      <c r="C25" s="27"/>
    </row>
    <row r="26" spans="2:3" ht="22" customHeight="1" x14ac:dyDescent="0.2">
      <c r="B26" s="27" t="s">
        <v>184</v>
      </c>
      <c r="C26" s="27"/>
    </row>
    <row r="27" spans="2:3" ht="22" customHeight="1" x14ac:dyDescent="0.2">
      <c r="B27" s="27" t="s">
        <v>185</v>
      </c>
      <c r="C27" s="27"/>
    </row>
    <row r="29" spans="2:3" x14ac:dyDescent="0.2">
      <c r="B29" s="5" t="s">
        <v>186</v>
      </c>
      <c r="C29" s="5"/>
    </row>
    <row r="30" spans="2:3" x14ac:dyDescent="0.2">
      <c r="B30" s="52" t="s">
        <v>187</v>
      </c>
      <c r="C30" s="6" t="s">
        <v>188</v>
      </c>
    </row>
    <row r="31" spans="2:3" x14ac:dyDescent="0.2">
      <c r="B31" s="54" t="s">
        <v>189</v>
      </c>
      <c r="C31" s="53"/>
    </row>
  </sheetData>
  <sheetProtection sheet="1" objects="1" scenarios="1" formatCells="0" formatColumns="0" formatRows="0"/>
  <mergeCells count="10">
    <mergeCell ref="B25:C25"/>
    <mergeCell ref="B26:C26"/>
    <mergeCell ref="B27:C27"/>
    <mergeCell ref="B31:C31"/>
    <mergeCell ref="B3:C3"/>
    <mergeCell ref="B18:C18"/>
    <mergeCell ref="B19:C19"/>
    <mergeCell ref="B20:C20"/>
    <mergeCell ref="B21:C21"/>
    <mergeCell ref="B24:C24"/>
  </mergeCells>
  <phoneticPr fontId="8"/>
  <hyperlinks>
    <hyperlink ref="B6" location="設定!A1" display="① 設定" xr:uid="{29608562-9762-4E49-BCE3-ECEDACD4CB70}"/>
    <hyperlink ref="B7" location="名簿!A1" display="② 名簿" xr:uid="{49F14D58-CDE1-4E61-B2D8-2F3827F6CDF5}"/>
    <hyperlink ref="B8" location="一覧名簿!A1" display="一覧名簿" xr:uid="{B984C09C-63A6-407B-9C36-59268063B626}"/>
    <hyperlink ref="B9" location="チェック表!A1" display="チェック表" xr:uid="{6782A7DC-13B1-4B17-A0A8-3251318FB812}"/>
    <hyperlink ref="B10" location="月間チェック!A1" display="月間チェック" xr:uid="{7040ABF1-9D8C-4A27-ADEF-F4B5DA327362}"/>
    <hyperlink ref="B11" location="集金表!A1" display="集金表" xr:uid="{9F621DA3-A460-4FC6-8287-B5193267F534}"/>
    <hyperlink ref="B12" location="男女別名簿!A1" display="男女別名簿" xr:uid="{B9B12BD7-A8C1-4F9F-8C3E-8620B168E14B}"/>
    <hyperlink ref="B13" location="掲示用名簿!A1" display="掲示用名簿" xr:uid="{3BACB165-3EC2-4C00-A87D-4AA90E7F00BA}"/>
    <hyperlink ref="B14" location="名前シール!A1" display="名前シール" xr:uid="{3FAAFD2C-DAB0-489D-9BA9-3874CAEBED1F}"/>
    <hyperlink ref="B15" location="名札!A1" display="名札" xr:uid="{A6125CD3-1C54-4C8D-AD53-D085FD3FA11A}"/>
    <hyperlink ref="B16" location="貼り付け用!A1" display="貼り付け用" xr:uid="{71C84D7C-D1EF-433A-9217-E2580F94BD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5116-32E7-42C3-83BD-994AE7B419C6}">
  <sheetPr>
    <tabColor rgb="FFFFC000"/>
  </sheetPr>
  <dimension ref="B1:D10"/>
  <sheetViews>
    <sheetView showGridLines="0" zoomScaleNormal="100" workbookViewId="0"/>
  </sheetViews>
  <sheetFormatPr defaultRowHeight="13" x14ac:dyDescent="0.2"/>
  <cols>
    <col min="1" max="1" width="2.64453125" style="1" customWidth="1"/>
    <col min="2" max="2" width="16.64453125" style="1" customWidth="1"/>
    <col min="3" max="3" width="26.64453125" style="1" customWidth="1"/>
    <col min="4" max="4" width="60.64453125" style="1" customWidth="1"/>
    <col min="5" max="16384" width="8.9375" style="1"/>
  </cols>
  <sheetData>
    <row r="1" spans="2:4" ht="18.5" x14ac:dyDescent="0.2">
      <c r="B1" s="2" t="s">
        <v>34</v>
      </c>
    </row>
    <row r="2" spans="2:4" x14ac:dyDescent="0.2">
      <c r="B2" s="3" t="s">
        <v>35</v>
      </c>
    </row>
    <row r="3" spans="2:4" x14ac:dyDescent="0.2">
      <c r="B3" s="5" t="s">
        <v>36</v>
      </c>
      <c r="C3" s="5"/>
    </row>
    <row r="4" spans="2:4" x14ac:dyDescent="0.2">
      <c r="B4" s="6" t="s">
        <v>37</v>
      </c>
      <c r="C4" s="7">
        <v>2026</v>
      </c>
      <c r="D4" s="3" t="s">
        <v>38</v>
      </c>
    </row>
    <row r="5" spans="2:4" x14ac:dyDescent="0.2">
      <c r="B5" s="6" t="s">
        <v>39</v>
      </c>
      <c r="C5" s="7"/>
      <c r="D5" s="3" t="s">
        <v>40</v>
      </c>
    </row>
    <row r="6" spans="2:4" x14ac:dyDescent="0.2">
      <c r="B6" s="6" t="s">
        <v>41</v>
      </c>
      <c r="C6" s="7" t="s">
        <v>42</v>
      </c>
      <c r="D6" s="3" t="s">
        <v>43</v>
      </c>
    </row>
    <row r="7" spans="2:4" x14ac:dyDescent="0.2">
      <c r="B7" s="6" t="s">
        <v>44</v>
      </c>
      <c r="C7" s="7" t="s">
        <v>45</v>
      </c>
      <c r="D7" s="3" t="s">
        <v>46</v>
      </c>
    </row>
    <row r="8" spans="2:4" x14ac:dyDescent="0.2">
      <c r="B8" s="6" t="s">
        <v>47</v>
      </c>
      <c r="C8" s="7"/>
      <c r="D8" s="3" t="s">
        <v>40</v>
      </c>
    </row>
    <row r="10" spans="2:4" x14ac:dyDescent="0.2">
      <c r="B10" s="8" t="s">
        <v>48</v>
      </c>
    </row>
  </sheetData>
  <sheetProtection sheet="1" objects="1" scenarios="1" formatCells="0" formatColumns="0" formatRows="0"/>
  <phoneticPr fontId="8"/>
  <hyperlinks>
    <hyperlink ref="B10" location="ホーム!A1" display="◀ ホームへ戻る" xr:uid="{E61DA140-A38A-4860-BBCC-CE1C661D239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01608-2E2D-4250-97F7-F3EBD54CFFD1}">
  <sheetPr>
    <tabColor rgb="FFFFC000"/>
  </sheetPr>
  <dimension ref="A1:N49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3" x14ac:dyDescent="0.2"/>
  <cols>
    <col min="1" max="1" width="6.64453125" style="1" customWidth="1"/>
    <col min="2" max="2" width="18.64453125" style="1" customWidth="1"/>
    <col min="3" max="3" width="20.64453125" style="1" customWidth="1"/>
    <col min="4" max="4" width="6.64453125" style="1" customWidth="1"/>
    <col min="5" max="5" width="8.64453125" style="1" customWidth="1"/>
    <col min="6" max="7" width="10.64453125" style="1" customWidth="1"/>
    <col min="8" max="9" width="12.64453125" style="1" customWidth="1"/>
    <col min="10" max="10" width="8.64453125" style="1" customWidth="1"/>
    <col min="11" max="11" width="46.64453125" style="1" customWidth="1"/>
    <col min="12" max="12" width="8.9375" style="1"/>
    <col min="13" max="13" width="7.64453125" style="1" customWidth="1"/>
    <col min="14" max="14" width="8.64453125" style="1" customWidth="1"/>
    <col min="15" max="16384" width="8.9375" style="1"/>
  </cols>
  <sheetData>
    <row r="1" spans="1:14" ht="18.5" x14ac:dyDescent="0.2">
      <c r="B1" s="2" t="s">
        <v>49</v>
      </c>
    </row>
    <row r="2" spans="1:14" x14ac:dyDescent="0.2">
      <c r="B2" s="3" t="s">
        <v>50</v>
      </c>
    </row>
    <row r="3" spans="1:14" x14ac:dyDescent="0.2">
      <c r="B3" s="9" t="s">
        <v>51</v>
      </c>
    </row>
    <row r="4" spans="1:14" ht="30" customHeight="1" x14ac:dyDescent="0.2">
      <c r="A4" s="11" t="s">
        <v>1</v>
      </c>
      <c r="B4" s="11" t="s">
        <v>3</v>
      </c>
      <c r="C4" s="11" t="s">
        <v>4</v>
      </c>
      <c r="D4" s="11" t="s">
        <v>5</v>
      </c>
      <c r="E4" s="11" t="s">
        <v>2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52</v>
      </c>
      <c r="K4" s="11" t="s">
        <v>53</v>
      </c>
      <c r="M4" s="15" t="s">
        <v>54</v>
      </c>
      <c r="N4" s="15"/>
    </row>
    <row r="5" spans="1:14" x14ac:dyDescent="0.2">
      <c r="A5" s="7">
        <v>1</v>
      </c>
      <c r="B5" s="12"/>
      <c r="C5" s="12"/>
      <c r="D5" s="7"/>
      <c r="E5" s="7"/>
      <c r="F5" s="13" t="str">
        <f>IF(計算!$D5="","",計算!$G5)</f>
        <v/>
      </c>
      <c r="G5" s="13" t="str">
        <f>IF(計算!$D5="","",計算!$H5)</f>
        <v/>
      </c>
      <c r="H5" s="13" t="str">
        <f>IF(計算!$E5="","",計算!$I5)</f>
        <v/>
      </c>
      <c r="I5" s="13" t="str">
        <f>IF(計算!$E5="","",計算!$J5)</f>
        <v/>
      </c>
      <c r="J5" s="13" t="str">
        <f>IF(計算!$W5="","",計算!$F5&amp;計算!$W5)</f>
        <v/>
      </c>
      <c r="K5" s="14" t="str">
        <f>IF(計算!$D5="","",MID(IF(ISERROR(FIND("　",計算!$D5)),"・氏名の姓と名の間に全角スペースを入れてください","")&amp;IF(計算!$E5="","・ふりがなが空欄です",IF(ISERROR(FIND("　",計算!$E5)),"・ふりがなの間にスペースを入れてください",""))&amp;IF($D5="","・性別が空欄です","")&amp;IF(COUNTIF(計算!$D$5:$D$49,計算!$D5)&gt;1,"・同じ氏名がいます","")&amp;IF(COUNTIF($A$5:$A$49,$A5)&gt;1,"・番号が重なっています",""),2,200))</f>
        <v/>
      </c>
      <c r="M5" s="6" t="s">
        <v>55</v>
      </c>
      <c r="N5" s="16" t="str">
        <f>計算!$AH$6&amp;"人"</f>
        <v>0人</v>
      </c>
    </row>
    <row r="6" spans="1:14" x14ac:dyDescent="0.2">
      <c r="A6" s="7">
        <v>2</v>
      </c>
      <c r="B6" s="12"/>
      <c r="C6" s="12"/>
      <c r="D6" s="7"/>
      <c r="E6" s="7"/>
      <c r="F6" s="13" t="str">
        <f>IF(計算!$D6="","",計算!$G6)</f>
        <v/>
      </c>
      <c r="G6" s="13" t="str">
        <f>IF(計算!$D6="","",計算!$H6)</f>
        <v/>
      </c>
      <c r="H6" s="13" t="str">
        <f>IF(計算!$E6="","",計算!$I6)</f>
        <v/>
      </c>
      <c r="I6" s="13" t="str">
        <f>IF(計算!$E6="","",計算!$J6)</f>
        <v/>
      </c>
      <c r="J6" s="13" t="str">
        <f>IF(計算!$W6="","",計算!$F6&amp;計算!$W6)</f>
        <v/>
      </c>
      <c r="K6" s="14" t="str">
        <f>IF(計算!$D6="","",MID(IF(ISERROR(FIND("　",計算!$D6)),"・氏名の姓と名の間に全角スペースを入れてください","")&amp;IF(計算!$E6="","・ふりがなが空欄です",IF(ISERROR(FIND("　",計算!$E6)),"・ふりがなの間にスペースを入れてください",""))&amp;IF($D6="","・性別が空欄です","")&amp;IF(COUNTIF(計算!$D$5:$D$49,計算!$D6)&gt;1,"・同じ氏名がいます","")&amp;IF(COUNTIF($A$5:$A$49,$A6)&gt;1,"・番号が重なっています",""),2,200))</f>
        <v/>
      </c>
      <c r="M6" s="6" t="s">
        <v>56</v>
      </c>
      <c r="N6" s="16" t="str">
        <f>計算!$AH$7&amp;"人"</f>
        <v>0人</v>
      </c>
    </row>
    <row r="7" spans="1:14" x14ac:dyDescent="0.2">
      <c r="A7" s="7">
        <v>3</v>
      </c>
      <c r="B7" s="12"/>
      <c r="C7" s="12"/>
      <c r="D7" s="7"/>
      <c r="E7" s="7"/>
      <c r="F7" s="13" t="str">
        <f>IF(計算!$D7="","",計算!$G7)</f>
        <v/>
      </c>
      <c r="G7" s="13" t="str">
        <f>IF(計算!$D7="","",計算!$H7)</f>
        <v/>
      </c>
      <c r="H7" s="13" t="str">
        <f>IF(計算!$E7="","",計算!$I7)</f>
        <v/>
      </c>
      <c r="I7" s="13" t="str">
        <f>IF(計算!$E7="","",計算!$J7)</f>
        <v/>
      </c>
      <c r="J7" s="13" t="str">
        <f>IF(計算!$W7="","",計算!$F7&amp;計算!$W7)</f>
        <v/>
      </c>
      <c r="K7" s="14" t="str">
        <f>IF(計算!$D7="","",MID(IF(ISERROR(FIND("　",計算!$D7)),"・氏名の姓と名の間に全角スペースを入れてください","")&amp;IF(計算!$E7="","・ふりがなが空欄です",IF(ISERROR(FIND("　",計算!$E7)),"・ふりがなの間にスペースを入れてください",""))&amp;IF($D7="","・性別が空欄です","")&amp;IF(COUNTIF(計算!$D$5:$D$49,計算!$D7)&gt;1,"・同じ氏名がいます","")&amp;IF(COUNTIF($A$5:$A$49,$A7)&gt;1,"・番号が重なっています",""),2,200))</f>
        <v/>
      </c>
      <c r="M7" s="6" t="s">
        <v>29</v>
      </c>
      <c r="N7" s="16" t="str">
        <f>計算!$AH$5&amp;"人"</f>
        <v>0人</v>
      </c>
    </row>
    <row r="8" spans="1:14" x14ac:dyDescent="0.2">
      <c r="A8" s="7">
        <v>4</v>
      </c>
      <c r="B8" s="12"/>
      <c r="C8" s="12"/>
      <c r="D8" s="7"/>
      <c r="E8" s="7"/>
      <c r="F8" s="13" t="str">
        <f>IF(計算!$D8="","",計算!$G8)</f>
        <v/>
      </c>
      <c r="G8" s="13" t="str">
        <f>IF(計算!$D8="","",計算!$H8)</f>
        <v/>
      </c>
      <c r="H8" s="13" t="str">
        <f>IF(計算!$E8="","",計算!$I8)</f>
        <v/>
      </c>
      <c r="I8" s="13" t="str">
        <f>IF(計算!$E8="","",計算!$J8)</f>
        <v/>
      </c>
      <c r="J8" s="13" t="str">
        <f>IF(計算!$W8="","",計算!$F8&amp;計算!$W8)</f>
        <v/>
      </c>
      <c r="K8" s="14" t="str">
        <f>IF(計算!$D8="","",MID(IF(ISERROR(FIND("　",計算!$D8)),"・氏名の姓と名の間に全角スペースを入れてください","")&amp;IF(計算!$E8="","・ふりがなが空欄です",IF(ISERROR(FIND("　",計算!$E8)),"・ふりがなの間にスペースを入れてください",""))&amp;IF($D8="","・性別が空欄です","")&amp;IF(COUNTIF(計算!$D$5:$D$49,計算!$D8)&gt;1,"・同じ氏名がいます","")&amp;IF(COUNTIF($A$5:$A$49,$A8)&gt;1,"・番号が重なっています",""),2,200))</f>
        <v/>
      </c>
    </row>
    <row r="9" spans="1:14" x14ac:dyDescent="0.2">
      <c r="A9" s="7">
        <v>5</v>
      </c>
      <c r="B9" s="12"/>
      <c r="C9" s="12"/>
      <c r="D9" s="7"/>
      <c r="E9" s="7"/>
      <c r="F9" s="13" t="str">
        <f>IF(計算!$D9="","",計算!$G9)</f>
        <v/>
      </c>
      <c r="G9" s="13" t="str">
        <f>IF(計算!$D9="","",計算!$H9)</f>
        <v/>
      </c>
      <c r="H9" s="13" t="str">
        <f>IF(計算!$E9="","",計算!$I9)</f>
        <v/>
      </c>
      <c r="I9" s="13" t="str">
        <f>IF(計算!$E9="","",計算!$J9)</f>
        <v/>
      </c>
      <c r="J9" s="13" t="str">
        <f>IF(計算!$W9="","",計算!$F9&amp;計算!$W9)</f>
        <v/>
      </c>
      <c r="K9" s="14" t="str">
        <f>IF(計算!$D9="","",MID(IF(ISERROR(FIND("　",計算!$D9)),"・氏名の姓と名の間に全角スペースを入れてください","")&amp;IF(計算!$E9="","・ふりがなが空欄です",IF(ISERROR(FIND("　",計算!$E9)),"・ふりがなの間にスペースを入れてください",""))&amp;IF($D9="","・性別が空欄です","")&amp;IF(COUNTIF(計算!$D$5:$D$49,計算!$D9)&gt;1,"・同じ氏名がいます","")&amp;IF(COUNTIF($A$5:$A$49,$A9)&gt;1,"・番号が重なっています",""),2,200))</f>
        <v/>
      </c>
      <c r="M9" s="8" t="s">
        <v>48</v>
      </c>
    </row>
    <row r="10" spans="1:14" x14ac:dyDescent="0.2">
      <c r="A10" s="7">
        <v>6</v>
      </c>
      <c r="B10" s="12"/>
      <c r="C10" s="12"/>
      <c r="D10" s="7"/>
      <c r="E10" s="7"/>
      <c r="F10" s="13" t="str">
        <f>IF(計算!$D10="","",計算!$G10)</f>
        <v/>
      </c>
      <c r="G10" s="13" t="str">
        <f>IF(計算!$D10="","",計算!$H10)</f>
        <v/>
      </c>
      <c r="H10" s="13" t="str">
        <f>IF(計算!$E10="","",計算!$I10)</f>
        <v/>
      </c>
      <c r="I10" s="13" t="str">
        <f>IF(計算!$E10="","",計算!$J10)</f>
        <v/>
      </c>
      <c r="J10" s="13" t="str">
        <f>IF(計算!$W10="","",計算!$F10&amp;計算!$W10)</f>
        <v/>
      </c>
      <c r="K10" s="14" t="str">
        <f>IF(計算!$D10="","",MID(IF(ISERROR(FIND("　",計算!$D10)),"・氏名の姓と名の間に全角スペースを入れてください","")&amp;IF(計算!$E10="","・ふりがなが空欄です",IF(ISERROR(FIND("　",計算!$E10)),"・ふりがなの間にスペースを入れてください",""))&amp;IF($D10="","・性別が空欄です","")&amp;IF(COUNTIF(計算!$D$5:$D$49,計算!$D10)&gt;1,"・同じ氏名がいます","")&amp;IF(COUNTIF($A$5:$A$49,$A10)&gt;1,"・番号が重なっています",""),2,200))</f>
        <v/>
      </c>
    </row>
    <row r="11" spans="1:14" x14ac:dyDescent="0.2">
      <c r="A11" s="7">
        <v>7</v>
      </c>
      <c r="B11" s="12"/>
      <c r="C11" s="12"/>
      <c r="D11" s="7"/>
      <c r="E11" s="7"/>
      <c r="F11" s="13" t="str">
        <f>IF(計算!$D11="","",計算!$G11)</f>
        <v/>
      </c>
      <c r="G11" s="13" t="str">
        <f>IF(計算!$D11="","",計算!$H11)</f>
        <v/>
      </c>
      <c r="H11" s="13" t="str">
        <f>IF(計算!$E11="","",計算!$I11)</f>
        <v/>
      </c>
      <c r="I11" s="13" t="str">
        <f>IF(計算!$E11="","",計算!$J11)</f>
        <v/>
      </c>
      <c r="J11" s="13" t="str">
        <f>IF(計算!$W11="","",計算!$F11&amp;計算!$W11)</f>
        <v/>
      </c>
      <c r="K11" s="14" t="str">
        <f>IF(計算!$D11="","",MID(IF(ISERROR(FIND("　",計算!$D11)),"・氏名の姓と名の間に全角スペースを入れてください","")&amp;IF(計算!$E11="","・ふりがなが空欄です",IF(ISERROR(FIND("　",計算!$E11)),"・ふりがなの間にスペースを入れてください",""))&amp;IF($D11="","・性別が空欄です","")&amp;IF(COUNTIF(計算!$D$5:$D$49,計算!$D11)&gt;1,"・同じ氏名がいます","")&amp;IF(COUNTIF($A$5:$A$49,$A11)&gt;1,"・番号が重なっています",""),2,200))</f>
        <v/>
      </c>
    </row>
    <row r="12" spans="1:14" x14ac:dyDescent="0.2">
      <c r="A12" s="7">
        <v>8</v>
      </c>
      <c r="B12" s="12"/>
      <c r="C12" s="12"/>
      <c r="D12" s="7"/>
      <c r="E12" s="7"/>
      <c r="F12" s="13" t="str">
        <f>IF(計算!$D12="","",計算!$G12)</f>
        <v/>
      </c>
      <c r="G12" s="13" t="str">
        <f>IF(計算!$D12="","",計算!$H12)</f>
        <v/>
      </c>
      <c r="H12" s="13" t="str">
        <f>IF(計算!$E12="","",計算!$I12)</f>
        <v/>
      </c>
      <c r="I12" s="13" t="str">
        <f>IF(計算!$E12="","",計算!$J12)</f>
        <v/>
      </c>
      <c r="J12" s="13" t="str">
        <f>IF(計算!$W12="","",計算!$F12&amp;計算!$W12)</f>
        <v/>
      </c>
      <c r="K12" s="14" t="str">
        <f>IF(計算!$D12="","",MID(IF(ISERROR(FIND("　",計算!$D12)),"・氏名の姓と名の間に全角スペースを入れてください","")&amp;IF(計算!$E12="","・ふりがなが空欄です",IF(ISERROR(FIND("　",計算!$E12)),"・ふりがなの間にスペースを入れてください",""))&amp;IF($D12="","・性別が空欄です","")&amp;IF(COUNTIF(計算!$D$5:$D$49,計算!$D12)&gt;1,"・同じ氏名がいます","")&amp;IF(COUNTIF($A$5:$A$49,$A12)&gt;1,"・番号が重なっています",""),2,200))</f>
        <v/>
      </c>
    </row>
    <row r="13" spans="1:14" x14ac:dyDescent="0.2">
      <c r="A13" s="7">
        <v>9</v>
      </c>
      <c r="B13" s="12"/>
      <c r="C13" s="12"/>
      <c r="D13" s="7"/>
      <c r="E13" s="7"/>
      <c r="F13" s="13" t="str">
        <f>IF(計算!$D13="","",計算!$G13)</f>
        <v/>
      </c>
      <c r="G13" s="13" t="str">
        <f>IF(計算!$D13="","",計算!$H13)</f>
        <v/>
      </c>
      <c r="H13" s="13" t="str">
        <f>IF(計算!$E13="","",計算!$I13)</f>
        <v/>
      </c>
      <c r="I13" s="13" t="str">
        <f>IF(計算!$E13="","",計算!$J13)</f>
        <v/>
      </c>
      <c r="J13" s="13" t="str">
        <f>IF(計算!$W13="","",計算!$F13&amp;計算!$W13)</f>
        <v/>
      </c>
      <c r="K13" s="14" t="str">
        <f>IF(計算!$D13="","",MID(IF(ISERROR(FIND("　",計算!$D13)),"・氏名の姓と名の間に全角スペースを入れてください","")&amp;IF(計算!$E13="","・ふりがなが空欄です",IF(ISERROR(FIND("　",計算!$E13)),"・ふりがなの間にスペースを入れてください",""))&amp;IF($D13="","・性別が空欄です","")&amp;IF(COUNTIF(計算!$D$5:$D$49,計算!$D13)&gt;1,"・同じ氏名がいます","")&amp;IF(COUNTIF($A$5:$A$49,$A13)&gt;1,"・番号が重なっています",""),2,200))</f>
        <v/>
      </c>
    </row>
    <row r="14" spans="1:14" x14ac:dyDescent="0.2">
      <c r="A14" s="7">
        <v>10</v>
      </c>
      <c r="B14" s="12"/>
      <c r="C14" s="12"/>
      <c r="D14" s="7"/>
      <c r="E14" s="7"/>
      <c r="F14" s="13" t="str">
        <f>IF(計算!$D14="","",計算!$G14)</f>
        <v/>
      </c>
      <c r="G14" s="13" t="str">
        <f>IF(計算!$D14="","",計算!$H14)</f>
        <v/>
      </c>
      <c r="H14" s="13" t="str">
        <f>IF(計算!$E14="","",計算!$I14)</f>
        <v/>
      </c>
      <c r="I14" s="13" t="str">
        <f>IF(計算!$E14="","",計算!$J14)</f>
        <v/>
      </c>
      <c r="J14" s="13" t="str">
        <f>IF(計算!$W14="","",計算!$F14&amp;計算!$W14)</f>
        <v/>
      </c>
      <c r="K14" s="14" t="str">
        <f>IF(計算!$D14="","",MID(IF(ISERROR(FIND("　",計算!$D14)),"・氏名の姓と名の間に全角スペースを入れてください","")&amp;IF(計算!$E14="","・ふりがなが空欄です",IF(ISERROR(FIND("　",計算!$E14)),"・ふりがなの間にスペースを入れてください",""))&amp;IF($D14="","・性別が空欄です","")&amp;IF(COUNTIF(計算!$D$5:$D$49,計算!$D14)&gt;1,"・同じ氏名がいます","")&amp;IF(COUNTIF($A$5:$A$49,$A14)&gt;1,"・番号が重なっています",""),2,200))</f>
        <v/>
      </c>
    </row>
    <row r="15" spans="1:14" x14ac:dyDescent="0.2">
      <c r="A15" s="7">
        <v>11</v>
      </c>
      <c r="B15" s="12"/>
      <c r="C15" s="12"/>
      <c r="D15" s="7"/>
      <c r="E15" s="7"/>
      <c r="F15" s="13" t="str">
        <f>IF(計算!$D15="","",計算!$G15)</f>
        <v/>
      </c>
      <c r="G15" s="13" t="str">
        <f>IF(計算!$D15="","",計算!$H15)</f>
        <v/>
      </c>
      <c r="H15" s="13" t="str">
        <f>IF(計算!$E15="","",計算!$I15)</f>
        <v/>
      </c>
      <c r="I15" s="13" t="str">
        <f>IF(計算!$E15="","",計算!$J15)</f>
        <v/>
      </c>
      <c r="J15" s="13" t="str">
        <f>IF(計算!$W15="","",計算!$F15&amp;計算!$W15)</f>
        <v/>
      </c>
      <c r="K15" s="14" t="str">
        <f>IF(計算!$D15="","",MID(IF(ISERROR(FIND("　",計算!$D15)),"・氏名の姓と名の間に全角スペースを入れてください","")&amp;IF(計算!$E15="","・ふりがなが空欄です",IF(ISERROR(FIND("　",計算!$E15)),"・ふりがなの間にスペースを入れてください",""))&amp;IF($D15="","・性別が空欄です","")&amp;IF(COUNTIF(計算!$D$5:$D$49,計算!$D15)&gt;1,"・同じ氏名がいます","")&amp;IF(COUNTIF($A$5:$A$49,$A15)&gt;1,"・番号が重なっています",""),2,200))</f>
        <v/>
      </c>
    </row>
    <row r="16" spans="1:14" x14ac:dyDescent="0.2">
      <c r="A16" s="7">
        <v>12</v>
      </c>
      <c r="B16" s="12"/>
      <c r="C16" s="12"/>
      <c r="D16" s="7"/>
      <c r="E16" s="7"/>
      <c r="F16" s="13" t="str">
        <f>IF(計算!$D16="","",計算!$G16)</f>
        <v/>
      </c>
      <c r="G16" s="13" t="str">
        <f>IF(計算!$D16="","",計算!$H16)</f>
        <v/>
      </c>
      <c r="H16" s="13" t="str">
        <f>IF(計算!$E16="","",計算!$I16)</f>
        <v/>
      </c>
      <c r="I16" s="13" t="str">
        <f>IF(計算!$E16="","",計算!$J16)</f>
        <v/>
      </c>
      <c r="J16" s="13" t="str">
        <f>IF(計算!$W16="","",計算!$F16&amp;計算!$W16)</f>
        <v/>
      </c>
      <c r="K16" s="14" t="str">
        <f>IF(計算!$D16="","",MID(IF(ISERROR(FIND("　",計算!$D16)),"・氏名の姓と名の間に全角スペースを入れてください","")&amp;IF(計算!$E16="","・ふりがなが空欄です",IF(ISERROR(FIND("　",計算!$E16)),"・ふりがなの間にスペースを入れてください",""))&amp;IF($D16="","・性別が空欄です","")&amp;IF(COUNTIF(計算!$D$5:$D$49,計算!$D16)&gt;1,"・同じ氏名がいます","")&amp;IF(COUNTIF($A$5:$A$49,$A16)&gt;1,"・番号が重なっています",""),2,200))</f>
        <v/>
      </c>
    </row>
    <row r="17" spans="1:11" x14ac:dyDescent="0.2">
      <c r="A17" s="7">
        <v>13</v>
      </c>
      <c r="B17" s="12"/>
      <c r="C17" s="12"/>
      <c r="D17" s="7"/>
      <c r="E17" s="7"/>
      <c r="F17" s="13" t="str">
        <f>IF(計算!$D17="","",計算!$G17)</f>
        <v/>
      </c>
      <c r="G17" s="13" t="str">
        <f>IF(計算!$D17="","",計算!$H17)</f>
        <v/>
      </c>
      <c r="H17" s="13" t="str">
        <f>IF(計算!$E17="","",計算!$I17)</f>
        <v/>
      </c>
      <c r="I17" s="13" t="str">
        <f>IF(計算!$E17="","",計算!$J17)</f>
        <v/>
      </c>
      <c r="J17" s="13" t="str">
        <f>IF(計算!$W17="","",計算!$F17&amp;計算!$W17)</f>
        <v/>
      </c>
      <c r="K17" s="14" t="str">
        <f>IF(計算!$D17="","",MID(IF(ISERROR(FIND("　",計算!$D17)),"・氏名の姓と名の間に全角スペースを入れてください","")&amp;IF(計算!$E17="","・ふりがなが空欄です",IF(ISERROR(FIND("　",計算!$E17)),"・ふりがなの間にスペースを入れてください",""))&amp;IF($D17="","・性別が空欄です","")&amp;IF(COUNTIF(計算!$D$5:$D$49,計算!$D17)&gt;1,"・同じ氏名がいます","")&amp;IF(COUNTIF($A$5:$A$49,$A17)&gt;1,"・番号が重なっています",""),2,200))</f>
        <v/>
      </c>
    </row>
    <row r="18" spans="1:11" x14ac:dyDescent="0.2">
      <c r="A18" s="7">
        <v>14</v>
      </c>
      <c r="B18" s="12"/>
      <c r="C18" s="12"/>
      <c r="D18" s="7"/>
      <c r="E18" s="7"/>
      <c r="F18" s="13" t="str">
        <f>IF(計算!$D18="","",計算!$G18)</f>
        <v/>
      </c>
      <c r="G18" s="13" t="str">
        <f>IF(計算!$D18="","",計算!$H18)</f>
        <v/>
      </c>
      <c r="H18" s="13" t="str">
        <f>IF(計算!$E18="","",計算!$I18)</f>
        <v/>
      </c>
      <c r="I18" s="13" t="str">
        <f>IF(計算!$E18="","",計算!$J18)</f>
        <v/>
      </c>
      <c r="J18" s="13" t="str">
        <f>IF(計算!$W18="","",計算!$F18&amp;計算!$W18)</f>
        <v/>
      </c>
      <c r="K18" s="14" t="str">
        <f>IF(計算!$D18="","",MID(IF(ISERROR(FIND("　",計算!$D18)),"・氏名の姓と名の間に全角スペースを入れてください","")&amp;IF(計算!$E18="","・ふりがなが空欄です",IF(ISERROR(FIND("　",計算!$E18)),"・ふりがなの間にスペースを入れてください",""))&amp;IF($D18="","・性別が空欄です","")&amp;IF(COUNTIF(計算!$D$5:$D$49,計算!$D18)&gt;1,"・同じ氏名がいます","")&amp;IF(COUNTIF($A$5:$A$49,$A18)&gt;1,"・番号が重なっています",""),2,200))</f>
        <v/>
      </c>
    </row>
    <row r="19" spans="1:11" x14ac:dyDescent="0.2">
      <c r="A19" s="7">
        <v>15</v>
      </c>
      <c r="B19" s="12"/>
      <c r="C19" s="12"/>
      <c r="D19" s="7"/>
      <c r="E19" s="7"/>
      <c r="F19" s="13" t="str">
        <f>IF(計算!$D19="","",計算!$G19)</f>
        <v/>
      </c>
      <c r="G19" s="13" t="str">
        <f>IF(計算!$D19="","",計算!$H19)</f>
        <v/>
      </c>
      <c r="H19" s="13" t="str">
        <f>IF(計算!$E19="","",計算!$I19)</f>
        <v/>
      </c>
      <c r="I19" s="13" t="str">
        <f>IF(計算!$E19="","",計算!$J19)</f>
        <v/>
      </c>
      <c r="J19" s="13" t="str">
        <f>IF(計算!$W19="","",計算!$F19&amp;計算!$W19)</f>
        <v/>
      </c>
      <c r="K19" s="14" t="str">
        <f>IF(計算!$D19="","",MID(IF(ISERROR(FIND("　",計算!$D19)),"・氏名の姓と名の間に全角スペースを入れてください","")&amp;IF(計算!$E19="","・ふりがなが空欄です",IF(ISERROR(FIND("　",計算!$E19)),"・ふりがなの間にスペースを入れてください",""))&amp;IF($D19="","・性別が空欄です","")&amp;IF(COUNTIF(計算!$D$5:$D$49,計算!$D19)&gt;1,"・同じ氏名がいます","")&amp;IF(COUNTIF($A$5:$A$49,$A19)&gt;1,"・番号が重なっています",""),2,200))</f>
        <v/>
      </c>
    </row>
    <row r="20" spans="1:11" x14ac:dyDescent="0.2">
      <c r="A20" s="7">
        <v>16</v>
      </c>
      <c r="B20" s="12"/>
      <c r="C20" s="12"/>
      <c r="D20" s="7"/>
      <c r="E20" s="7"/>
      <c r="F20" s="13" t="str">
        <f>IF(計算!$D20="","",計算!$G20)</f>
        <v/>
      </c>
      <c r="G20" s="13" t="str">
        <f>IF(計算!$D20="","",計算!$H20)</f>
        <v/>
      </c>
      <c r="H20" s="13" t="str">
        <f>IF(計算!$E20="","",計算!$I20)</f>
        <v/>
      </c>
      <c r="I20" s="13" t="str">
        <f>IF(計算!$E20="","",計算!$J20)</f>
        <v/>
      </c>
      <c r="J20" s="13" t="str">
        <f>IF(計算!$W20="","",計算!$F20&amp;計算!$W20)</f>
        <v/>
      </c>
      <c r="K20" s="14" t="str">
        <f>IF(計算!$D20="","",MID(IF(ISERROR(FIND("　",計算!$D20)),"・氏名の姓と名の間に全角スペースを入れてください","")&amp;IF(計算!$E20="","・ふりがなが空欄です",IF(ISERROR(FIND("　",計算!$E20)),"・ふりがなの間にスペースを入れてください",""))&amp;IF($D20="","・性別が空欄です","")&amp;IF(COUNTIF(計算!$D$5:$D$49,計算!$D20)&gt;1,"・同じ氏名がいます","")&amp;IF(COUNTIF($A$5:$A$49,$A20)&gt;1,"・番号が重なっています",""),2,200))</f>
        <v/>
      </c>
    </row>
    <row r="21" spans="1:11" x14ac:dyDescent="0.2">
      <c r="A21" s="7">
        <v>17</v>
      </c>
      <c r="B21" s="12"/>
      <c r="C21" s="12"/>
      <c r="D21" s="7"/>
      <c r="E21" s="7"/>
      <c r="F21" s="13" t="str">
        <f>IF(計算!$D21="","",計算!$G21)</f>
        <v/>
      </c>
      <c r="G21" s="13" t="str">
        <f>IF(計算!$D21="","",計算!$H21)</f>
        <v/>
      </c>
      <c r="H21" s="13" t="str">
        <f>IF(計算!$E21="","",計算!$I21)</f>
        <v/>
      </c>
      <c r="I21" s="13" t="str">
        <f>IF(計算!$E21="","",計算!$J21)</f>
        <v/>
      </c>
      <c r="J21" s="13" t="str">
        <f>IF(計算!$W21="","",計算!$F21&amp;計算!$W21)</f>
        <v/>
      </c>
      <c r="K21" s="14" t="str">
        <f>IF(計算!$D21="","",MID(IF(ISERROR(FIND("　",計算!$D21)),"・氏名の姓と名の間に全角スペースを入れてください","")&amp;IF(計算!$E21="","・ふりがなが空欄です",IF(ISERROR(FIND("　",計算!$E21)),"・ふりがなの間にスペースを入れてください",""))&amp;IF($D21="","・性別が空欄です","")&amp;IF(COUNTIF(計算!$D$5:$D$49,計算!$D21)&gt;1,"・同じ氏名がいます","")&amp;IF(COUNTIF($A$5:$A$49,$A21)&gt;1,"・番号が重なっています",""),2,200))</f>
        <v/>
      </c>
    </row>
    <row r="22" spans="1:11" x14ac:dyDescent="0.2">
      <c r="A22" s="7">
        <v>18</v>
      </c>
      <c r="B22" s="12"/>
      <c r="C22" s="12"/>
      <c r="D22" s="7"/>
      <c r="E22" s="7"/>
      <c r="F22" s="13" t="str">
        <f>IF(計算!$D22="","",計算!$G22)</f>
        <v/>
      </c>
      <c r="G22" s="13" t="str">
        <f>IF(計算!$D22="","",計算!$H22)</f>
        <v/>
      </c>
      <c r="H22" s="13" t="str">
        <f>IF(計算!$E22="","",計算!$I22)</f>
        <v/>
      </c>
      <c r="I22" s="13" t="str">
        <f>IF(計算!$E22="","",計算!$J22)</f>
        <v/>
      </c>
      <c r="J22" s="13" t="str">
        <f>IF(計算!$W22="","",計算!$F22&amp;計算!$W22)</f>
        <v/>
      </c>
      <c r="K22" s="14" t="str">
        <f>IF(計算!$D22="","",MID(IF(ISERROR(FIND("　",計算!$D22)),"・氏名の姓と名の間に全角スペースを入れてください","")&amp;IF(計算!$E22="","・ふりがなが空欄です",IF(ISERROR(FIND("　",計算!$E22)),"・ふりがなの間にスペースを入れてください",""))&amp;IF($D22="","・性別が空欄です","")&amp;IF(COUNTIF(計算!$D$5:$D$49,計算!$D22)&gt;1,"・同じ氏名がいます","")&amp;IF(COUNTIF($A$5:$A$49,$A22)&gt;1,"・番号が重なっています",""),2,200))</f>
        <v/>
      </c>
    </row>
    <row r="23" spans="1:11" x14ac:dyDescent="0.2">
      <c r="A23" s="7">
        <v>19</v>
      </c>
      <c r="B23" s="12"/>
      <c r="C23" s="12"/>
      <c r="D23" s="7"/>
      <c r="E23" s="7"/>
      <c r="F23" s="13" t="str">
        <f>IF(計算!$D23="","",計算!$G23)</f>
        <v/>
      </c>
      <c r="G23" s="13" t="str">
        <f>IF(計算!$D23="","",計算!$H23)</f>
        <v/>
      </c>
      <c r="H23" s="13" t="str">
        <f>IF(計算!$E23="","",計算!$I23)</f>
        <v/>
      </c>
      <c r="I23" s="13" t="str">
        <f>IF(計算!$E23="","",計算!$J23)</f>
        <v/>
      </c>
      <c r="J23" s="13" t="str">
        <f>IF(計算!$W23="","",計算!$F23&amp;計算!$W23)</f>
        <v/>
      </c>
      <c r="K23" s="14" t="str">
        <f>IF(計算!$D23="","",MID(IF(ISERROR(FIND("　",計算!$D23)),"・氏名の姓と名の間に全角スペースを入れてください","")&amp;IF(計算!$E23="","・ふりがなが空欄です",IF(ISERROR(FIND("　",計算!$E23)),"・ふりがなの間にスペースを入れてください",""))&amp;IF($D23="","・性別が空欄です","")&amp;IF(COUNTIF(計算!$D$5:$D$49,計算!$D23)&gt;1,"・同じ氏名がいます","")&amp;IF(COUNTIF($A$5:$A$49,$A23)&gt;1,"・番号が重なっています",""),2,200))</f>
        <v/>
      </c>
    </row>
    <row r="24" spans="1:11" x14ac:dyDescent="0.2">
      <c r="A24" s="7">
        <v>20</v>
      </c>
      <c r="B24" s="12"/>
      <c r="C24" s="12"/>
      <c r="D24" s="7"/>
      <c r="E24" s="7"/>
      <c r="F24" s="13" t="str">
        <f>IF(計算!$D24="","",計算!$G24)</f>
        <v/>
      </c>
      <c r="G24" s="13" t="str">
        <f>IF(計算!$D24="","",計算!$H24)</f>
        <v/>
      </c>
      <c r="H24" s="13" t="str">
        <f>IF(計算!$E24="","",計算!$I24)</f>
        <v/>
      </c>
      <c r="I24" s="13" t="str">
        <f>IF(計算!$E24="","",計算!$J24)</f>
        <v/>
      </c>
      <c r="J24" s="13" t="str">
        <f>IF(計算!$W24="","",計算!$F24&amp;計算!$W24)</f>
        <v/>
      </c>
      <c r="K24" s="14" t="str">
        <f>IF(計算!$D24="","",MID(IF(ISERROR(FIND("　",計算!$D24)),"・氏名の姓と名の間に全角スペースを入れてください","")&amp;IF(計算!$E24="","・ふりがなが空欄です",IF(ISERROR(FIND("　",計算!$E24)),"・ふりがなの間にスペースを入れてください",""))&amp;IF($D24="","・性別が空欄です","")&amp;IF(COUNTIF(計算!$D$5:$D$49,計算!$D24)&gt;1,"・同じ氏名がいます","")&amp;IF(COUNTIF($A$5:$A$49,$A24)&gt;1,"・番号が重なっています",""),2,200))</f>
        <v/>
      </c>
    </row>
    <row r="25" spans="1:11" x14ac:dyDescent="0.2">
      <c r="A25" s="7">
        <v>21</v>
      </c>
      <c r="B25" s="12"/>
      <c r="C25" s="12"/>
      <c r="D25" s="7"/>
      <c r="E25" s="7"/>
      <c r="F25" s="13" t="str">
        <f>IF(計算!$D25="","",計算!$G25)</f>
        <v/>
      </c>
      <c r="G25" s="13" t="str">
        <f>IF(計算!$D25="","",計算!$H25)</f>
        <v/>
      </c>
      <c r="H25" s="13" t="str">
        <f>IF(計算!$E25="","",計算!$I25)</f>
        <v/>
      </c>
      <c r="I25" s="13" t="str">
        <f>IF(計算!$E25="","",計算!$J25)</f>
        <v/>
      </c>
      <c r="J25" s="13" t="str">
        <f>IF(計算!$W25="","",計算!$F25&amp;計算!$W25)</f>
        <v/>
      </c>
      <c r="K25" s="14" t="str">
        <f>IF(計算!$D25="","",MID(IF(ISERROR(FIND("　",計算!$D25)),"・氏名の姓と名の間に全角スペースを入れてください","")&amp;IF(計算!$E25="","・ふりがなが空欄です",IF(ISERROR(FIND("　",計算!$E25)),"・ふりがなの間にスペースを入れてください",""))&amp;IF($D25="","・性別が空欄です","")&amp;IF(COUNTIF(計算!$D$5:$D$49,計算!$D25)&gt;1,"・同じ氏名がいます","")&amp;IF(COUNTIF($A$5:$A$49,$A25)&gt;1,"・番号が重なっています",""),2,200))</f>
        <v/>
      </c>
    </row>
    <row r="26" spans="1:11" x14ac:dyDescent="0.2">
      <c r="A26" s="7">
        <v>22</v>
      </c>
      <c r="B26" s="12"/>
      <c r="C26" s="12"/>
      <c r="D26" s="7"/>
      <c r="E26" s="7"/>
      <c r="F26" s="13" t="str">
        <f>IF(計算!$D26="","",計算!$G26)</f>
        <v/>
      </c>
      <c r="G26" s="13" t="str">
        <f>IF(計算!$D26="","",計算!$H26)</f>
        <v/>
      </c>
      <c r="H26" s="13" t="str">
        <f>IF(計算!$E26="","",計算!$I26)</f>
        <v/>
      </c>
      <c r="I26" s="13" t="str">
        <f>IF(計算!$E26="","",計算!$J26)</f>
        <v/>
      </c>
      <c r="J26" s="13" t="str">
        <f>IF(計算!$W26="","",計算!$F26&amp;計算!$W26)</f>
        <v/>
      </c>
      <c r="K26" s="14" t="str">
        <f>IF(計算!$D26="","",MID(IF(ISERROR(FIND("　",計算!$D26)),"・氏名の姓と名の間に全角スペースを入れてください","")&amp;IF(計算!$E26="","・ふりがなが空欄です",IF(ISERROR(FIND("　",計算!$E26)),"・ふりがなの間にスペースを入れてください",""))&amp;IF($D26="","・性別が空欄です","")&amp;IF(COUNTIF(計算!$D$5:$D$49,計算!$D26)&gt;1,"・同じ氏名がいます","")&amp;IF(COUNTIF($A$5:$A$49,$A26)&gt;1,"・番号が重なっています",""),2,200))</f>
        <v/>
      </c>
    </row>
    <row r="27" spans="1:11" x14ac:dyDescent="0.2">
      <c r="A27" s="7">
        <v>23</v>
      </c>
      <c r="B27" s="12"/>
      <c r="C27" s="12"/>
      <c r="D27" s="7"/>
      <c r="E27" s="7"/>
      <c r="F27" s="13" t="str">
        <f>IF(計算!$D27="","",計算!$G27)</f>
        <v/>
      </c>
      <c r="G27" s="13" t="str">
        <f>IF(計算!$D27="","",計算!$H27)</f>
        <v/>
      </c>
      <c r="H27" s="13" t="str">
        <f>IF(計算!$E27="","",計算!$I27)</f>
        <v/>
      </c>
      <c r="I27" s="13" t="str">
        <f>IF(計算!$E27="","",計算!$J27)</f>
        <v/>
      </c>
      <c r="J27" s="13" t="str">
        <f>IF(計算!$W27="","",計算!$F27&amp;計算!$W27)</f>
        <v/>
      </c>
      <c r="K27" s="14" t="str">
        <f>IF(計算!$D27="","",MID(IF(ISERROR(FIND("　",計算!$D27)),"・氏名の姓と名の間に全角スペースを入れてください","")&amp;IF(計算!$E27="","・ふりがなが空欄です",IF(ISERROR(FIND("　",計算!$E27)),"・ふりがなの間にスペースを入れてください",""))&amp;IF($D27="","・性別が空欄です","")&amp;IF(COUNTIF(計算!$D$5:$D$49,計算!$D27)&gt;1,"・同じ氏名がいます","")&amp;IF(COUNTIF($A$5:$A$49,$A27)&gt;1,"・番号が重なっています",""),2,200))</f>
        <v/>
      </c>
    </row>
    <row r="28" spans="1:11" x14ac:dyDescent="0.2">
      <c r="A28" s="7">
        <v>24</v>
      </c>
      <c r="B28" s="12"/>
      <c r="C28" s="12"/>
      <c r="D28" s="7"/>
      <c r="E28" s="7"/>
      <c r="F28" s="13" t="str">
        <f>IF(計算!$D28="","",計算!$G28)</f>
        <v/>
      </c>
      <c r="G28" s="13" t="str">
        <f>IF(計算!$D28="","",計算!$H28)</f>
        <v/>
      </c>
      <c r="H28" s="13" t="str">
        <f>IF(計算!$E28="","",計算!$I28)</f>
        <v/>
      </c>
      <c r="I28" s="13" t="str">
        <f>IF(計算!$E28="","",計算!$J28)</f>
        <v/>
      </c>
      <c r="J28" s="13" t="str">
        <f>IF(計算!$W28="","",計算!$F28&amp;計算!$W28)</f>
        <v/>
      </c>
      <c r="K28" s="14" t="str">
        <f>IF(計算!$D28="","",MID(IF(ISERROR(FIND("　",計算!$D28)),"・氏名の姓と名の間に全角スペースを入れてください","")&amp;IF(計算!$E28="","・ふりがなが空欄です",IF(ISERROR(FIND("　",計算!$E28)),"・ふりがなの間にスペースを入れてください",""))&amp;IF($D28="","・性別が空欄です","")&amp;IF(COUNTIF(計算!$D$5:$D$49,計算!$D28)&gt;1,"・同じ氏名がいます","")&amp;IF(COUNTIF($A$5:$A$49,$A28)&gt;1,"・番号が重なっています",""),2,200))</f>
        <v/>
      </c>
    </row>
    <row r="29" spans="1:11" x14ac:dyDescent="0.2">
      <c r="A29" s="7">
        <v>25</v>
      </c>
      <c r="B29" s="12"/>
      <c r="C29" s="12"/>
      <c r="D29" s="7"/>
      <c r="E29" s="7"/>
      <c r="F29" s="13" t="str">
        <f>IF(計算!$D29="","",計算!$G29)</f>
        <v/>
      </c>
      <c r="G29" s="13" t="str">
        <f>IF(計算!$D29="","",計算!$H29)</f>
        <v/>
      </c>
      <c r="H29" s="13" t="str">
        <f>IF(計算!$E29="","",計算!$I29)</f>
        <v/>
      </c>
      <c r="I29" s="13" t="str">
        <f>IF(計算!$E29="","",計算!$J29)</f>
        <v/>
      </c>
      <c r="J29" s="13" t="str">
        <f>IF(計算!$W29="","",計算!$F29&amp;計算!$W29)</f>
        <v/>
      </c>
      <c r="K29" s="14" t="str">
        <f>IF(計算!$D29="","",MID(IF(ISERROR(FIND("　",計算!$D29)),"・氏名の姓と名の間に全角スペースを入れてください","")&amp;IF(計算!$E29="","・ふりがなが空欄です",IF(ISERROR(FIND("　",計算!$E29)),"・ふりがなの間にスペースを入れてください",""))&amp;IF($D29="","・性別が空欄です","")&amp;IF(COUNTIF(計算!$D$5:$D$49,計算!$D29)&gt;1,"・同じ氏名がいます","")&amp;IF(COUNTIF($A$5:$A$49,$A29)&gt;1,"・番号が重なっています",""),2,200))</f>
        <v/>
      </c>
    </row>
    <row r="30" spans="1:11" x14ac:dyDescent="0.2">
      <c r="A30" s="7">
        <v>26</v>
      </c>
      <c r="B30" s="12"/>
      <c r="C30" s="12"/>
      <c r="D30" s="7"/>
      <c r="E30" s="7"/>
      <c r="F30" s="13" t="str">
        <f>IF(計算!$D30="","",計算!$G30)</f>
        <v/>
      </c>
      <c r="G30" s="13" t="str">
        <f>IF(計算!$D30="","",計算!$H30)</f>
        <v/>
      </c>
      <c r="H30" s="13" t="str">
        <f>IF(計算!$E30="","",計算!$I30)</f>
        <v/>
      </c>
      <c r="I30" s="13" t="str">
        <f>IF(計算!$E30="","",計算!$J30)</f>
        <v/>
      </c>
      <c r="J30" s="13" t="str">
        <f>IF(計算!$W30="","",計算!$F30&amp;計算!$W30)</f>
        <v/>
      </c>
      <c r="K30" s="14" t="str">
        <f>IF(計算!$D30="","",MID(IF(ISERROR(FIND("　",計算!$D30)),"・氏名の姓と名の間に全角スペースを入れてください","")&amp;IF(計算!$E30="","・ふりがなが空欄です",IF(ISERROR(FIND("　",計算!$E30)),"・ふりがなの間にスペースを入れてください",""))&amp;IF($D30="","・性別が空欄です","")&amp;IF(COUNTIF(計算!$D$5:$D$49,計算!$D30)&gt;1,"・同じ氏名がいます","")&amp;IF(COUNTIF($A$5:$A$49,$A30)&gt;1,"・番号が重なっています",""),2,200))</f>
        <v/>
      </c>
    </row>
    <row r="31" spans="1:11" x14ac:dyDescent="0.2">
      <c r="A31" s="7">
        <v>27</v>
      </c>
      <c r="B31" s="12"/>
      <c r="C31" s="12"/>
      <c r="D31" s="7"/>
      <c r="E31" s="7"/>
      <c r="F31" s="13" t="str">
        <f>IF(計算!$D31="","",計算!$G31)</f>
        <v/>
      </c>
      <c r="G31" s="13" t="str">
        <f>IF(計算!$D31="","",計算!$H31)</f>
        <v/>
      </c>
      <c r="H31" s="13" t="str">
        <f>IF(計算!$E31="","",計算!$I31)</f>
        <v/>
      </c>
      <c r="I31" s="13" t="str">
        <f>IF(計算!$E31="","",計算!$J31)</f>
        <v/>
      </c>
      <c r="J31" s="13" t="str">
        <f>IF(計算!$W31="","",計算!$F31&amp;計算!$W31)</f>
        <v/>
      </c>
      <c r="K31" s="14" t="str">
        <f>IF(計算!$D31="","",MID(IF(ISERROR(FIND("　",計算!$D31)),"・氏名の姓と名の間に全角スペースを入れてください","")&amp;IF(計算!$E31="","・ふりがなが空欄です",IF(ISERROR(FIND("　",計算!$E31)),"・ふりがなの間にスペースを入れてください",""))&amp;IF($D31="","・性別が空欄です","")&amp;IF(COUNTIF(計算!$D$5:$D$49,計算!$D31)&gt;1,"・同じ氏名がいます","")&amp;IF(COUNTIF($A$5:$A$49,$A31)&gt;1,"・番号が重なっています",""),2,200))</f>
        <v/>
      </c>
    </row>
    <row r="32" spans="1:11" x14ac:dyDescent="0.2">
      <c r="A32" s="7">
        <v>28</v>
      </c>
      <c r="B32" s="12"/>
      <c r="C32" s="12"/>
      <c r="D32" s="7"/>
      <c r="E32" s="7"/>
      <c r="F32" s="13" t="str">
        <f>IF(計算!$D32="","",計算!$G32)</f>
        <v/>
      </c>
      <c r="G32" s="13" t="str">
        <f>IF(計算!$D32="","",計算!$H32)</f>
        <v/>
      </c>
      <c r="H32" s="13" t="str">
        <f>IF(計算!$E32="","",計算!$I32)</f>
        <v/>
      </c>
      <c r="I32" s="13" t="str">
        <f>IF(計算!$E32="","",計算!$J32)</f>
        <v/>
      </c>
      <c r="J32" s="13" t="str">
        <f>IF(計算!$W32="","",計算!$F32&amp;計算!$W32)</f>
        <v/>
      </c>
      <c r="K32" s="14" t="str">
        <f>IF(計算!$D32="","",MID(IF(ISERROR(FIND("　",計算!$D32)),"・氏名の姓と名の間に全角スペースを入れてください","")&amp;IF(計算!$E32="","・ふりがなが空欄です",IF(ISERROR(FIND("　",計算!$E32)),"・ふりがなの間にスペースを入れてください",""))&amp;IF($D32="","・性別が空欄です","")&amp;IF(COUNTIF(計算!$D$5:$D$49,計算!$D32)&gt;1,"・同じ氏名がいます","")&amp;IF(COUNTIF($A$5:$A$49,$A32)&gt;1,"・番号が重なっています",""),2,200))</f>
        <v/>
      </c>
    </row>
    <row r="33" spans="1:11" x14ac:dyDescent="0.2">
      <c r="A33" s="7">
        <v>29</v>
      </c>
      <c r="B33" s="12"/>
      <c r="C33" s="12"/>
      <c r="D33" s="7"/>
      <c r="E33" s="7"/>
      <c r="F33" s="13" t="str">
        <f>IF(計算!$D33="","",計算!$G33)</f>
        <v/>
      </c>
      <c r="G33" s="13" t="str">
        <f>IF(計算!$D33="","",計算!$H33)</f>
        <v/>
      </c>
      <c r="H33" s="13" t="str">
        <f>IF(計算!$E33="","",計算!$I33)</f>
        <v/>
      </c>
      <c r="I33" s="13" t="str">
        <f>IF(計算!$E33="","",計算!$J33)</f>
        <v/>
      </c>
      <c r="J33" s="13" t="str">
        <f>IF(計算!$W33="","",計算!$F33&amp;計算!$W33)</f>
        <v/>
      </c>
      <c r="K33" s="14" t="str">
        <f>IF(計算!$D33="","",MID(IF(ISERROR(FIND("　",計算!$D33)),"・氏名の姓と名の間に全角スペースを入れてください","")&amp;IF(計算!$E33="","・ふりがなが空欄です",IF(ISERROR(FIND("　",計算!$E33)),"・ふりがなの間にスペースを入れてください",""))&amp;IF($D33="","・性別が空欄です","")&amp;IF(COUNTIF(計算!$D$5:$D$49,計算!$D33)&gt;1,"・同じ氏名がいます","")&amp;IF(COUNTIF($A$5:$A$49,$A33)&gt;1,"・番号が重なっています",""),2,200))</f>
        <v/>
      </c>
    </row>
    <row r="34" spans="1:11" x14ac:dyDescent="0.2">
      <c r="A34" s="7">
        <v>30</v>
      </c>
      <c r="B34" s="12"/>
      <c r="C34" s="12"/>
      <c r="D34" s="7"/>
      <c r="E34" s="7"/>
      <c r="F34" s="13" t="str">
        <f>IF(計算!$D34="","",計算!$G34)</f>
        <v/>
      </c>
      <c r="G34" s="13" t="str">
        <f>IF(計算!$D34="","",計算!$H34)</f>
        <v/>
      </c>
      <c r="H34" s="13" t="str">
        <f>IF(計算!$E34="","",計算!$I34)</f>
        <v/>
      </c>
      <c r="I34" s="13" t="str">
        <f>IF(計算!$E34="","",計算!$J34)</f>
        <v/>
      </c>
      <c r="J34" s="13" t="str">
        <f>IF(計算!$W34="","",計算!$F34&amp;計算!$W34)</f>
        <v/>
      </c>
      <c r="K34" s="14" t="str">
        <f>IF(計算!$D34="","",MID(IF(ISERROR(FIND("　",計算!$D34)),"・氏名の姓と名の間に全角スペースを入れてください","")&amp;IF(計算!$E34="","・ふりがなが空欄です",IF(ISERROR(FIND("　",計算!$E34)),"・ふりがなの間にスペースを入れてください",""))&amp;IF($D34="","・性別が空欄です","")&amp;IF(COUNTIF(計算!$D$5:$D$49,計算!$D34)&gt;1,"・同じ氏名がいます","")&amp;IF(COUNTIF($A$5:$A$49,$A34)&gt;1,"・番号が重なっています",""),2,200))</f>
        <v/>
      </c>
    </row>
    <row r="35" spans="1:11" x14ac:dyDescent="0.2">
      <c r="A35" s="7">
        <v>31</v>
      </c>
      <c r="B35" s="12"/>
      <c r="C35" s="12"/>
      <c r="D35" s="7"/>
      <c r="E35" s="7"/>
      <c r="F35" s="13" t="str">
        <f>IF(計算!$D35="","",計算!$G35)</f>
        <v/>
      </c>
      <c r="G35" s="13" t="str">
        <f>IF(計算!$D35="","",計算!$H35)</f>
        <v/>
      </c>
      <c r="H35" s="13" t="str">
        <f>IF(計算!$E35="","",計算!$I35)</f>
        <v/>
      </c>
      <c r="I35" s="13" t="str">
        <f>IF(計算!$E35="","",計算!$J35)</f>
        <v/>
      </c>
      <c r="J35" s="13" t="str">
        <f>IF(計算!$W35="","",計算!$F35&amp;計算!$W35)</f>
        <v/>
      </c>
      <c r="K35" s="14" t="str">
        <f>IF(計算!$D35="","",MID(IF(ISERROR(FIND("　",計算!$D35)),"・氏名の姓と名の間に全角スペースを入れてください","")&amp;IF(計算!$E35="","・ふりがなが空欄です",IF(ISERROR(FIND("　",計算!$E35)),"・ふりがなの間にスペースを入れてください",""))&amp;IF($D35="","・性別が空欄です","")&amp;IF(COUNTIF(計算!$D$5:$D$49,計算!$D35)&gt;1,"・同じ氏名がいます","")&amp;IF(COUNTIF($A$5:$A$49,$A35)&gt;1,"・番号が重なっています",""),2,200))</f>
        <v/>
      </c>
    </row>
    <row r="36" spans="1:11" x14ac:dyDescent="0.2">
      <c r="A36" s="7">
        <v>32</v>
      </c>
      <c r="B36" s="12"/>
      <c r="C36" s="12"/>
      <c r="D36" s="7"/>
      <c r="E36" s="7"/>
      <c r="F36" s="13" t="str">
        <f>IF(計算!$D36="","",計算!$G36)</f>
        <v/>
      </c>
      <c r="G36" s="13" t="str">
        <f>IF(計算!$D36="","",計算!$H36)</f>
        <v/>
      </c>
      <c r="H36" s="13" t="str">
        <f>IF(計算!$E36="","",計算!$I36)</f>
        <v/>
      </c>
      <c r="I36" s="13" t="str">
        <f>IF(計算!$E36="","",計算!$J36)</f>
        <v/>
      </c>
      <c r="J36" s="13" t="str">
        <f>IF(計算!$W36="","",計算!$F36&amp;計算!$W36)</f>
        <v/>
      </c>
      <c r="K36" s="14" t="str">
        <f>IF(計算!$D36="","",MID(IF(ISERROR(FIND("　",計算!$D36)),"・氏名の姓と名の間に全角スペースを入れてください","")&amp;IF(計算!$E36="","・ふりがなが空欄です",IF(ISERROR(FIND("　",計算!$E36)),"・ふりがなの間にスペースを入れてください",""))&amp;IF($D36="","・性別が空欄です","")&amp;IF(COUNTIF(計算!$D$5:$D$49,計算!$D36)&gt;1,"・同じ氏名がいます","")&amp;IF(COUNTIF($A$5:$A$49,$A36)&gt;1,"・番号が重なっています",""),2,200))</f>
        <v/>
      </c>
    </row>
    <row r="37" spans="1:11" x14ac:dyDescent="0.2">
      <c r="A37" s="7">
        <v>33</v>
      </c>
      <c r="B37" s="12"/>
      <c r="C37" s="12"/>
      <c r="D37" s="7"/>
      <c r="E37" s="7"/>
      <c r="F37" s="13" t="str">
        <f>IF(計算!$D37="","",計算!$G37)</f>
        <v/>
      </c>
      <c r="G37" s="13" t="str">
        <f>IF(計算!$D37="","",計算!$H37)</f>
        <v/>
      </c>
      <c r="H37" s="13" t="str">
        <f>IF(計算!$E37="","",計算!$I37)</f>
        <v/>
      </c>
      <c r="I37" s="13" t="str">
        <f>IF(計算!$E37="","",計算!$J37)</f>
        <v/>
      </c>
      <c r="J37" s="13" t="str">
        <f>IF(計算!$W37="","",計算!$F37&amp;計算!$W37)</f>
        <v/>
      </c>
      <c r="K37" s="14" t="str">
        <f>IF(計算!$D37="","",MID(IF(ISERROR(FIND("　",計算!$D37)),"・氏名の姓と名の間に全角スペースを入れてください","")&amp;IF(計算!$E37="","・ふりがなが空欄です",IF(ISERROR(FIND("　",計算!$E37)),"・ふりがなの間にスペースを入れてください",""))&amp;IF($D37="","・性別が空欄です","")&amp;IF(COUNTIF(計算!$D$5:$D$49,計算!$D37)&gt;1,"・同じ氏名がいます","")&amp;IF(COUNTIF($A$5:$A$49,$A37)&gt;1,"・番号が重なっています",""),2,200))</f>
        <v/>
      </c>
    </row>
    <row r="38" spans="1:11" x14ac:dyDescent="0.2">
      <c r="A38" s="7">
        <v>34</v>
      </c>
      <c r="B38" s="12"/>
      <c r="C38" s="12"/>
      <c r="D38" s="7"/>
      <c r="E38" s="7"/>
      <c r="F38" s="13" t="str">
        <f>IF(計算!$D38="","",計算!$G38)</f>
        <v/>
      </c>
      <c r="G38" s="13" t="str">
        <f>IF(計算!$D38="","",計算!$H38)</f>
        <v/>
      </c>
      <c r="H38" s="13" t="str">
        <f>IF(計算!$E38="","",計算!$I38)</f>
        <v/>
      </c>
      <c r="I38" s="13" t="str">
        <f>IF(計算!$E38="","",計算!$J38)</f>
        <v/>
      </c>
      <c r="J38" s="13" t="str">
        <f>IF(計算!$W38="","",計算!$F38&amp;計算!$W38)</f>
        <v/>
      </c>
      <c r="K38" s="14" t="str">
        <f>IF(計算!$D38="","",MID(IF(ISERROR(FIND("　",計算!$D38)),"・氏名の姓と名の間に全角スペースを入れてください","")&amp;IF(計算!$E38="","・ふりがなが空欄です",IF(ISERROR(FIND("　",計算!$E38)),"・ふりがなの間にスペースを入れてください",""))&amp;IF($D38="","・性別が空欄です","")&amp;IF(COUNTIF(計算!$D$5:$D$49,計算!$D38)&gt;1,"・同じ氏名がいます","")&amp;IF(COUNTIF($A$5:$A$49,$A38)&gt;1,"・番号が重なっています",""),2,200))</f>
        <v/>
      </c>
    </row>
    <row r="39" spans="1:11" x14ac:dyDescent="0.2">
      <c r="A39" s="7">
        <v>35</v>
      </c>
      <c r="B39" s="12"/>
      <c r="C39" s="12"/>
      <c r="D39" s="7"/>
      <c r="E39" s="7"/>
      <c r="F39" s="13" t="str">
        <f>IF(計算!$D39="","",計算!$G39)</f>
        <v/>
      </c>
      <c r="G39" s="13" t="str">
        <f>IF(計算!$D39="","",計算!$H39)</f>
        <v/>
      </c>
      <c r="H39" s="13" t="str">
        <f>IF(計算!$E39="","",計算!$I39)</f>
        <v/>
      </c>
      <c r="I39" s="13" t="str">
        <f>IF(計算!$E39="","",計算!$J39)</f>
        <v/>
      </c>
      <c r="J39" s="13" t="str">
        <f>IF(計算!$W39="","",計算!$F39&amp;計算!$W39)</f>
        <v/>
      </c>
      <c r="K39" s="14" t="str">
        <f>IF(計算!$D39="","",MID(IF(ISERROR(FIND("　",計算!$D39)),"・氏名の姓と名の間に全角スペースを入れてください","")&amp;IF(計算!$E39="","・ふりがなが空欄です",IF(ISERROR(FIND("　",計算!$E39)),"・ふりがなの間にスペースを入れてください",""))&amp;IF($D39="","・性別が空欄です","")&amp;IF(COUNTIF(計算!$D$5:$D$49,計算!$D39)&gt;1,"・同じ氏名がいます","")&amp;IF(COUNTIF($A$5:$A$49,$A39)&gt;1,"・番号が重なっています",""),2,200))</f>
        <v/>
      </c>
    </row>
    <row r="40" spans="1:11" x14ac:dyDescent="0.2">
      <c r="A40" s="7">
        <v>36</v>
      </c>
      <c r="B40" s="12"/>
      <c r="C40" s="12"/>
      <c r="D40" s="7"/>
      <c r="E40" s="7"/>
      <c r="F40" s="13" t="str">
        <f>IF(計算!$D40="","",計算!$G40)</f>
        <v/>
      </c>
      <c r="G40" s="13" t="str">
        <f>IF(計算!$D40="","",計算!$H40)</f>
        <v/>
      </c>
      <c r="H40" s="13" t="str">
        <f>IF(計算!$E40="","",計算!$I40)</f>
        <v/>
      </c>
      <c r="I40" s="13" t="str">
        <f>IF(計算!$E40="","",計算!$J40)</f>
        <v/>
      </c>
      <c r="J40" s="13" t="str">
        <f>IF(計算!$W40="","",計算!$F40&amp;計算!$W40)</f>
        <v/>
      </c>
      <c r="K40" s="14" t="str">
        <f>IF(計算!$D40="","",MID(IF(ISERROR(FIND("　",計算!$D40)),"・氏名の姓と名の間に全角スペースを入れてください","")&amp;IF(計算!$E40="","・ふりがなが空欄です",IF(ISERROR(FIND("　",計算!$E40)),"・ふりがなの間にスペースを入れてください",""))&amp;IF($D40="","・性別が空欄です","")&amp;IF(COUNTIF(計算!$D$5:$D$49,計算!$D40)&gt;1,"・同じ氏名がいます","")&amp;IF(COUNTIF($A$5:$A$49,$A40)&gt;1,"・番号が重なっています",""),2,200))</f>
        <v/>
      </c>
    </row>
    <row r="41" spans="1:11" x14ac:dyDescent="0.2">
      <c r="A41" s="7">
        <v>37</v>
      </c>
      <c r="B41" s="12"/>
      <c r="C41" s="12"/>
      <c r="D41" s="7"/>
      <c r="E41" s="7"/>
      <c r="F41" s="13" t="str">
        <f>IF(計算!$D41="","",計算!$G41)</f>
        <v/>
      </c>
      <c r="G41" s="13" t="str">
        <f>IF(計算!$D41="","",計算!$H41)</f>
        <v/>
      </c>
      <c r="H41" s="13" t="str">
        <f>IF(計算!$E41="","",計算!$I41)</f>
        <v/>
      </c>
      <c r="I41" s="13" t="str">
        <f>IF(計算!$E41="","",計算!$J41)</f>
        <v/>
      </c>
      <c r="J41" s="13" t="str">
        <f>IF(計算!$W41="","",計算!$F41&amp;計算!$W41)</f>
        <v/>
      </c>
      <c r="K41" s="14" t="str">
        <f>IF(計算!$D41="","",MID(IF(ISERROR(FIND("　",計算!$D41)),"・氏名の姓と名の間に全角スペースを入れてください","")&amp;IF(計算!$E41="","・ふりがなが空欄です",IF(ISERROR(FIND("　",計算!$E41)),"・ふりがなの間にスペースを入れてください",""))&amp;IF($D41="","・性別が空欄です","")&amp;IF(COUNTIF(計算!$D$5:$D$49,計算!$D41)&gt;1,"・同じ氏名がいます","")&amp;IF(COUNTIF($A$5:$A$49,$A41)&gt;1,"・番号が重なっています",""),2,200))</f>
        <v/>
      </c>
    </row>
    <row r="42" spans="1:11" x14ac:dyDescent="0.2">
      <c r="A42" s="7">
        <v>38</v>
      </c>
      <c r="B42" s="12"/>
      <c r="C42" s="12"/>
      <c r="D42" s="7"/>
      <c r="E42" s="7"/>
      <c r="F42" s="13" t="str">
        <f>IF(計算!$D42="","",計算!$G42)</f>
        <v/>
      </c>
      <c r="G42" s="13" t="str">
        <f>IF(計算!$D42="","",計算!$H42)</f>
        <v/>
      </c>
      <c r="H42" s="13" t="str">
        <f>IF(計算!$E42="","",計算!$I42)</f>
        <v/>
      </c>
      <c r="I42" s="13" t="str">
        <f>IF(計算!$E42="","",計算!$J42)</f>
        <v/>
      </c>
      <c r="J42" s="13" t="str">
        <f>IF(計算!$W42="","",計算!$F42&amp;計算!$W42)</f>
        <v/>
      </c>
      <c r="K42" s="14" t="str">
        <f>IF(計算!$D42="","",MID(IF(ISERROR(FIND("　",計算!$D42)),"・氏名の姓と名の間に全角スペースを入れてください","")&amp;IF(計算!$E42="","・ふりがなが空欄です",IF(ISERROR(FIND("　",計算!$E42)),"・ふりがなの間にスペースを入れてください",""))&amp;IF($D42="","・性別が空欄です","")&amp;IF(COUNTIF(計算!$D$5:$D$49,計算!$D42)&gt;1,"・同じ氏名がいます","")&amp;IF(COUNTIF($A$5:$A$49,$A42)&gt;1,"・番号が重なっています",""),2,200))</f>
        <v/>
      </c>
    </row>
    <row r="43" spans="1:11" x14ac:dyDescent="0.2">
      <c r="A43" s="7">
        <v>39</v>
      </c>
      <c r="B43" s="12"/>
      <c r="C43" s="12"/>
      <c r="D43" s="7"/>
      <c r="E43" s="7"/>
      <c r="F43" s="13" t="str">
        <f>IF(計算!$D43="","",計算!$G43)</f>
        <v/>
      </c>
      <c r="G43" s="13" t="str">
        <f>IF(計算!$D43="","",計算!$H43)</f>
        <v/>
      </c>
      <c r="H43" s="13" t="str">
        <f>IF(計算!$E43="","",計算!$I43)</f>
        <v/>
      </c>
      <c r="I43" s="13" t="str">
        <f>IF(計算!$E43="","",計算!$J43)</f>
        <v/>
      </c>
      <c r="J43" s="13" t="str">
        <f>IF(計算!$W43="","",計算!$F43&amp;計算!$W43)</f>
        <v/>
      </c>
      <c r="K43" s="14" t="str">
        <f>IF(計算!$D43="","",MID(IF(ISERROR(FIND("　",計算!$D43)),"・氏名の姓と名の間に全角スペースを入れてください","")&amp;IF(計算!$E43="","・ふりがなが空欄です",IF(ISERROR(FIND("　",計算!$E43)),"・ふりがなの間にスペースを入れてください",""))&amp;IF($D43="","・性別が空欄です","")&amp;IF(COUNTIF(計算!$D$5:$D$49,計算!$D43)&gt;1,"・同じ氏名がいます","")&amp;IF(COUNTIF($A$5:$A$49,$A43)&gt;1,"・番号が重なっています",""),2,200))</f>
        <v/>
      </c>
    </row>
    <row r="44" spans="1:11" x14ac:dyDescent="0.2">
      <c r="A44" s="7">
        <v>40</v>
      </c>
      <c r="B44" s="12"/>
      <c r="C44" s="12"/>
      <c r="D44" s="7"/>
      <c r="E44" s="7"/>
      <c r="F44" s="13" t="str">
        <f>IF(計算!$D44="","",計算!$G44)</f>
        <v/>
      </c>
      <c r="G44" s="13" t="str">
        <f>IF(計算!$D44="","",計算!$H44)</f>
        <v/>
      </c>
      <c r="H44" s="13" t="str">
        <f>IF(計算!$E44="","",計算!$I44)</f>
        <v/>
      </c>
      <c r="I44" s="13" t="str">
        <f>IF(計算!$E44="","",計算!$J44)</f>
        <v/>
      </c>
      <c r="J44" s="13" t="str">
        <f>IF(計算!$W44="","",計算!$F44&amp;計算!$W44)</f>
        <v/>
      </c>
      <c r="K44" s="14" t="str">
        <f>IF(計算!$D44="","",MID(IF(ISERROR(FIND("　",計算!$D44)),"・氏名の姓と名の間に全角スペースを入れてください","")&amp;IF(計算!$E44="","・ふりがなが空欄です",IF(ISERROR(FIND("　",計算!$E44)),"・ふりがなの間にスペースを入れてください",""))&amp;IF($D44="","・性別が空欄です","")&amp;IF(COUNTIF(計算!$D$5:$D$49,計算!$D44)&gt;1,"・同じ氏名がいます","")&amp;IF(COUNTIF($A$5:$A$49,$A44)&gt;1,"・番号が重なっています",""),2,200))</f>
        <v/>
      </c>
    </row>
    <row r="45" spans="1:11" x14ac:dyDescent="0.2">
      <c r="A45" s="7">
        <v>41</v>
      </c>
      <c r="B45" s="12"/>
      <c r="C45" s="12"/>
      <c r="D45" s="7"/>
      <c r="E45" s="7"/>
      <c r="F45" s="13" t="str">
        <f>IF(計算!$D45="","",計算!$G45)</f>
        <v/>
      </c>
      <c r="G45" s="13" t="str">
        <f>IF(計算!$D45="","",計算!$H45)</f>
        <v/>
      </c>
      <c r="H45" s="13" t="str">
        <f>IF(計算!$E45="","",計算!$I45)</f>
        <v/>
      </c>
      <c r="I45" s="13" t="str">
        <f>IF(計算!$E45="","",計算!$J45)</f>
        <v/>
      </c>
      <c r="J45" s="13" t="str">
        <f>IF(計算!$W45="","",計算!$F45&amp;計算!$W45)</f>
        <v/>
      </c>
      <c r="K45" s="14" t="str">
        <f>IF(計算!$D45="","",MID(IF(ISERROR(FIND("　",計算!$D45)),"・氏名の姓と名の間に全角スペースを入れてください","")&amp;IF(計算!$E45="","・ふりがなが空欄です",IF(ISERROR(FIND("　",計算!$E45)),"・ふりがなの間にスペースを入れてください",""))&amp;IF($D45="","・性別が空欄です","")&amp;IF(COUNTIF(計算!$D$5:$D$49,計算!$D45)&gt;1,"・同じ氏名がいます","")&amp;IF(COUNTIF($A$5:$A$49,$A45)&gt;1,"・番号が重なっています",""),2,200))</f>
        <v/>
      </c>
    </row>
    <row r="46" spans="1:11" x14ac:dyDescent="0.2">
      <c r="A46" s="7">
        <v>42</v>
      </c>
      <c r="B46" s="12"/>
      <c r="C46" s="12"/>
      <c r="D46" s="7"/>
      <c r="E46" s="7"/>
      <c r="F46" s="13" t="str">
        <f>IF(計算!$D46="","",計算!$G46)</f>
        <v/>
      </c>
      <c r="G46" s="13" t="str">
        <f>IF(計算!$D46="","",計算!$H46)</f>
        <v/>
      </c>
      <c r="H46" s="13" t="str">
        <f>IF(計算!$E46="","",計算!$I46)</f>
        <v/>
      </c>
      <c r="I46" s="13" t="str">
        <f>IF(計算!$E46="","",計算!$J46)</f>
        <v/>
      </c>
      <c r="J46" s="13" t="str">
        <f>IF(計算!$W46="","",計算!$F46&amp;計算!$W46)</f>
        <v/>
      </c>
      <c r="K46" s="14" t="str">
        <f>IF(計算!$D46="","",MID(IF(ISERROR(FIND("　",計算!$D46)),"・氏名の姓と名の間に全角スペースを入れてください","")&amp;IF(計算!$E46="","・ふりがなが空欄です",IF(ISERROR(FIND("　",計算!$E46)),"・ふりがなの間にスペースを入れてください",""))&amp;IF($D46="","・性別が空欄です","")&amp;IF(COUNTIF(計算!$D$5:$D$49,計算!$D46)&gt;1,"・同じ氏名がいます","")&amp;IF(COUNTIF($A$5:$A$49,$A46)&gt;1,"・番号が重なっています",""),2,200))</f>
        <v/>
      </c>
    </row>
    <row r="47" spans="1:11" x14ac:dyDescent="0.2">
      <c r="A47" s="7">
        <v>43</v>
      </c>
      <c r="B47" s="12"/>
      <c r="C47" s="12"/>
      <c r="D47" s="7"/>
      <c r="E47" s="7"/>
      <c r="F47" s="13" t="str">
        <f>IF(計算!$D47="","",計算!$G47)</f>
        <v/>
      </c>
      <c r="G47" s="13" t="str">
        <f>IF(計算!$D47="","",計算!$H47)</f>
        <v/>
      </c>
      <c r="H47" s="13" t="str">
        <f>IF(計算!$E47="","",計算!$I47)</f>
        <v/>
      </c>
      <c r="I47" s="13" t="str">
        <f>IF(計算!$E47="","",計算!$J47)</f>
        <v/>
      </c>
      <c r="J47" s="13" t="str">
        <f>IF(計算!$W47="","",計算!$F47&amp;計算!$W47)</f>
        <v/>
      </c>
      <c r="K47" s="14" t="str">
        <f>IF(計算!$D47="","",MID(IF(ISERROR(FIND("　",計算!$D47)),"・氏名の姓と名の間に全角スペースを入れてください","")&amp;IF(計算!$E47="","・ふりがなが空欄です",IF(ISERROR(FIND("　",計算!$E47)),"・ふりがなの間にスペースを入れてください",""))&amp;IF($D47="","・性別が空欄です","")&amp;IF(COUNTIF(計算!$D$5:$D$49,計算!$D47)&gt;1,"・同じ氏名がいます","")&amp;IF(COUNTIF($A$5:$A$49,$A47)&gt;1,"・番号が重なっています",""),2,200))</f>
        <v/>
      </c>
    </row>
    <row r="48" spans="1:11" x14ac:dyDescent="0.2">
      <c r="A48" s="7">
        <v>44</v>
      </c>
      <c r="B48" s="12"/>
      <c r="C48" s="12"/>
      <c r="D48" s="7"/>
      <c r="E48" s="7"/>
      <c r="F48" s="13" t="str">
        <f>IF(計算!$D48="","",計算!$G48)</f>
        <v/>
      </c>
      <c r="G48" s="13" t="str">
        <f>IF(計算!$D48="","",計算!$H48)</f>
        <v/>
      </c>
      <c r="H48" s="13" t="str">
        <f>IF(計算!$E48="","",計算!$I48)</f>
        <v/>
      </c>
      <c r="I48" s="13" t="str">
        <f>IF(計算!$E48="","",計算!$J48)</f>
        <v/>
      </c>
      <c r="J48" s="13" t="str">
        <f>IF(計算!$W48="","",計算!$F48&amp;計算!$W48)</f>
        <v/>
      </c>
      <c r="K48" s="14" t="str">
        <f>IF(計算!$D48="","",MID(IF(ISERROR(FIND("　",計算!$D48)),"・氏名の姓と名の間に全角スペースを入れてください","")&amp;IF(計算!$E48="","・ふりがなが空欄です",IF(ISERROR(FIND("　",計算!$E48)),"・ふりがなの間にスペースを入れてください",""))&amp;IF($D48="","・性別が空欄です","")&amp;IF(COUNTIF(計算!$D$5:$D$49,計算!$D48)&gt;1,"・同じ氏名がいます","")&amp;IF(COUNTIF($A$5:$A$49,$A48)&gt;1,"・番号が重なっています",""),2,200))</f>
        <v/>
      </c>
    </row>
    <row r="49" spans="1:11" x14ac:dyDescent="0.2">
      <c r="A49" s="7">
        <v>45</v>
      </c>
      <c r="B49" s="12"/>
      <c r="C49" s="12"/>
      <c r="D49" s="7"/>
      <c r="E49" s="7"/>
      <c r="F49" s="13" t="str">
        <f>IF(計算!$D49="","",計算!$G49)</f>
        <v/>
      </c>
      <c r="G49" s="13" t="str">
        <f>IF(計算!$D49="","",計算!$H49)</f>
        <v/>
      </c>
      <c r="H49" s="13" t="str">
        <f>IF(計算!$E49="","",計算!$I49)</f>
        <v/>
      </c>
      <c r="I49" s="13" t="str">
        <f>IF(計算!$E49="","",計算!$J49)</f>
        <v/>
      </c>
      <c r="J49" s="13" t="str">
        <f>IF(計算!$W49="","",計算!$F49&amp;計算!$W49)</f>
        <v/>
      </c>
      <c r="K49" s="14" t="str">
        <f>IF(計算!$D49="","",MID(IF(ISERROR(FIND("　",計算!$D49)),"・氏名の姓と名の間に全角スペースを入れてください","")&amp;IF(計算!$E49="","・ふりがなが空欄です",IF(ISERROR(FIND("　",計算!$E49)),"・ふりがなの間にスペースを入れてください",""))&amp;IF($D49="","・性別が空欄です","")&amp;IF(COUNTIF(計算!$D$5:$D$49,計算!$D49)&gt;1,"・同じ氏名がいます","")&amp;IF(COUNTIF($A$5:$A$49,$A49)&gt;1,"・番号が重なっています",""),2,200))</f>
        <v/>
      </c>
    </row>
  </sheetData>
  <sheetProtection sheet="1" objects="1" scenarios="1" formatCells="0" formatColumns="0" formatRows="0"/>
  <phoneticPr fontId="8"/>
  <conditionalFormatting sqref="A5:K49">
    <cfRule type="expression" dxfId="27" priority="1">
      <formula>$E5="除外"</formula>
    </cfRule>
  </conditionalFormatting>
  <dataValidations count="3">
    <dataValidation type="list" allowBlank="1" showInputMessage="1" showErrorMessage="1" sqref="D5:D49" xr:uid="{4EE0ED5C-FC38-44D8-81CD-4F63476D77F4}">
      <formula1>"男,女"</formula1>
    </dataValidation>
    <dataValidation type="list" allowBlank="1" showInputMessage="1" showErrorMessage="1" sqref="E5:E49" xr:uid="{19D5ACF8-7AAD-46DB-9FA7-AB7C621F02D1}">
      <formula1>"除外"</formula1>
    </dataValidation>
    <dataValidation type="whole" allowBlank="1" showInputMessage="1" showErrorMessage="1" error="1～999 の数字を入力してください" sqref="A5:A49" xr:uid="{E38C1727-220B-46B6-8191-894A3492FD02}">
      <formula1>1</formula1>
      <formula2>999</formula2>
    </dataValidation>
  </dataValidations>
  <hyperlinks>
    <hyperlink ref="M9" location="ホーム!A1" display="◀ ホームへ戻る" xr:uid="{92AE943E-C629-474D-B4DF-FD4D6BCDBA4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816A2-7366-486F-99B4-2A75DBFEEA61}">
  <sheetPr>
    <tabColor rgb="FF4472C4"/>
    <pageSetUpPr fitToPage="1"/>
  </sheetPr>
  <dimension ref="A1:P54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6.64453125" style="1" customWidth="1"/>
    <col min="3" max="3" width="18.64453125" style="1" customWidth="1"/>
    <col min="4" max="4" width="20.64453125" style="1" customWidth="1"/>
    <col min="5" max="5" width="6.64453125" style="1" customWidth="1"/>
    <col min="6" max="13" width="9.64453125" style="1" customWidth="1"/>
    <col min="14" max="14" width="3.64453125" style="1" customWidth="1"/>
    <col min="15" max="16" width="20.64453125" style="1" customWidth="1"/>
    <col min="17" max="16384" width="8.9375" style="1"/>
  </cols>
  <sheetData>
    <row r="1" spans="1:16" ht="30" customHeight="1" x14ac:dyDescent="0.2">
      <c r="B1" s="17" t="str">
        <f>IF($P$3="",計算!$AN$2&amp;"　名簿",$P$3)</f>
        <v>〇年〇組　名簿</v>
      </c>
      <c r="O1" s="8" t="s">
        <v>48</v>
      </c>
    </row>
    <row r="2" spans="1:16" ht="18" customHeight="1" x14ac:dyDescent="0.2">
      <c r="B2" s="1" t="str">
        <f>IF(設定!$C$4="","",設定!$C$4&amp;"年度　")&amp;IF(設定!$C$5="","",設定!$C$5&amp;"　")&amp;計算!$AN$3</f>
        <v>2026年度　〇年〇組</v>
      </c>
      <c r="O2" s="5" t="s">
        <v>57</v>
      </c>
      <c r="P2" s="5"/>
    </row>
    <row r="3" spans="1:16" ht="20" customHeight="1" x14ac:dyDescent="0.2">
      <c r="B3" s="1" t="str">
        <f>"男子 "&amp;計算!$AH$6&amp;"人　　女子 "&amp;計算!$AH$7&amp;"人　　計 "&amp;計算!$AH$5&amp;"人"</f>
        <v>男子 0人　　女子 0人　　計 0人</v>
      </c>
      <c r="O3" s="24" t="s">
        <v>58</v>
      </c>
      <c r="P3" s="12"/>
    </row>
    <row r="4" spans="1:16" ht="24" customHeight="1" x14ac:dyDescent="0.2">
      <c r="B4" s="19" t="s">
        <v>1</v>
      </c>
      <c r="C4" s="19" t="s">
        <v>3</v>
      </c>
      <c r="D4" s="19" t="str">
        <f>IF($P$5="しない","","ふりがな")</f>
        <v>ふりがな</v>
      </c>
      <c r="E4" s="19" t="str">
        <f>IF($P$6="出さない","","性別")</f>
        <v>性別</v>
      </c>
      <c r="F4" s="20" t="str">
        <f>IF(COLUMN()-5&lt;=計算!$AN$33,INDEX($P$11:$P$18,COLUMN()-5)&amp;"","")</f>
        <v>備考</v>
      </c>
      <c r="G4" s="20" t="str">
        <f>IF(COLUMN()-5&lt;=計算!$AN$33,INDEX($P$11:$P$18,COLUMN()-5)&amp;"","")</f>
        <v/>
      </c>
      <c r="H4" s="20" t="str">
        <f>IF(COLUMN()-5&lt;=計算!$AN$33,INDEX($P$11:$P$18,COLUMN()-5)&amp;"","")</f>
        <v/>
      </c>
      <c r="I4" s="20" t="str">
        <f>IF(COLUMN()-5&lt;=計算!$AN$33,INDEX($P$11:$P$18,COLUMN()-5)&amp;"","")</f>
        <v/>
      </c>
      <c r="J4" s="20" t="str">
        <f>IF(COLUMN()-5&lt;=計算!$AN$33,INDEX($P$11:$P$18,COLUMN()-5)&amp;"","")</f>
        <v/>
      </c>
      <c r="K4" s="20" t="str">
        <f>IF(COLUMN()-5&lt;=計算!$AN$33,INDEX($P$11:$P$18,COLUMN()-5)&amp;"","")</f>
        <v/>
      </c>
      <c r="L4" s="20" t="str">
        <f>IF(COLUMN()-5&lt;=計算!$AN$33,INDEX($P$11:$P$18,COLUMN()-5)&amp;"","")</f>
        <v/>
      </c>
      <c r="M4" s="20" t="str">
        <f>IF(COLUMN()-5&lt;=計算!$AN$33,INDEX($P$11:$P$18,COLUMN()-5)&amp;"","")</f>
        <v/>
      </c>
      <c r="O4" s="24" t="s">
        <v>59</v>
      </c>
      <c r="P4" s="12" t="s">
        <v>60</v>
      </c>
    </row>
    <row r="5" spans="1:16" ht="22" customHeight="1" x14ac:dyDescent="0.2">
      <c r="A5" s="1" t="str">
        <f>IF(ROW()-4&lt;=計算!$AH$5,INDEX(計算!$Y$5:$AB$49,ROW()-4,計算!$AN$32),"")</f>
        <v/>
      </c>
      <c r="B5" s="10" t="str">
        <f>IF($A5="","",INDEX(計算!$B$5:$B$49,$A5))</f>
        <v/>
      </c>
      <c r="C5" s="22" t="str">
        <f>IF($A5="","",IF($P$9="名字だけ",INDEX(計算!$G$5:$G$49,$A5),IF($P$9="名前だけ",IF(INDEX(計算!$H$5:$H$49,$A5)="",INDEX(計算!$D$5:$D$49,$A5),INDEX(計算!$H$5:$H$49,$A5)),INDEX(計算!$D$5:$D$49,$A5))))</f>
        <v/>
      </c>
      <c r="D5" s="23" t="str">
        <f>IF(OR($A5="",$P$5="しない"),"",IF($P$9="名字だけ",INDEX(計算!$I$5:$I$49,$A5),IF($P$9="名前だけ",IF(INDEX(計算!$J$5:$J$49,$A5)="",INDEX(計算!$E$5:$E$49,$A5),INDEX(計算!$J$5:$J$49,$A5)),INDEX(計算!$E$5:$E$49,$A5))))</f>
        <v/>
      </c>
      <c r="E5" s="10" t="str">
        <f>IF(OR($A5="",$P$6="出さない"),"",INDEX(計算!$F$5:$F$49,$A5))</f>
        <v/>
      </c>
      <c r="O5" s="24" t="s">
        <v>4</v>
      </c>
      <c r="P5" s="12" t="s">
        <v>61</v>
      </c>
    </row>
    <row r="6" spans="1:16" ht="22" customHeight="1" x14ac:dyDescent="0.2">
      <c r="A6" s="1" t="str">
        <f>IF(ROW()-4&lt;=計算!$AH$5,INDEX(計算!$Y$5:$AB$49,ROW()-4,計算!$AN$32),"")</f>
        <v/>
      </c>
      <c r="B6" s="10" t="str">
        <f>IF($A6="","",INDEX(計算!$B$5:$B$49,$A6))</f>
        <v/>
      </c>
      <c r="C6" s="22" t="str">
        <f>IF($A6="","",IF($P$9="名字だけ",INDEX(計算!$G$5:$G$49,$A6),IF($P$9="名前だけ",IF(INDEX(計算!$H$5:$H$49,$A6)="",INDEX(計算!$D$5:$D$49,$A6),INDEX(計算!$H$5:$H$49,$A6)),INDEX(計算!$D$5:$D$49,$A6))))</f>
        <v/>
      </c>
      <c r="D6" s="23" t="str">
        <f>IF(OR($A6="",$P$5="しない"),"",IF($P$9="名字だけ",INDEX(計算!$I$5:$I$49,$A6),IF($P$9="名前だけ",IF(INDEX(計算!$J$5:$J$49,$A6)="",INDEX(計算!$E$5:$E$49,$A6),INDEX(計算!$J$5:$J$49,$A6)),INDEX(計算!$E$5:$E$49,$A6))))</f>
        <v/>
      </c>
      <c r="E6" s="10" t="str">
        <f>IF(OR($A6="",$P$6="出さない"),"",INDEX(計算!$F$5:$F$49,$A6))</f>
        <v/>
      </c>
      <c r="O6" s="24" t="s">
        <v>62</v>
      </c>
      <c r="P6" s="12" t="s">
        <v>63</v>
      </c>
    </row>
    <row r="7" spans="1:16" ht="22" customHeight="1" x14ac:dyDescent="0.2">
      <c r="A7" s="1" t="str">
        <f>IF(ROW()-4&lt;=計算!$AH$5,INDEX(計算!$Y$5:$AB$49,ROW()-4,計算!$AN$32),"")</f>
        <v/>
      </c>
      <c r="B7" s="10" t="str">
        <f>IF($A7="","",INDEX(計算!$B$5:$B$49,$A7))</f>
        <v/>
      </c>
      <c r="C7" s="22" t="str">
        <f>IF($A7="","",IF($P$9="名字だけ",INDEX(計算!$G$5:$G$49,$A7),IF($P$9="名前だけ",IF(INDEX(計算!$H$5:$H$49,$A7)="",INDEX(計算!$D$5:$D$49,$A7),INDEX(計算!$H$5:$H$49,$A7)),INDEX(計算!$D$5:$D$49,$A7))))</f>
        <v/>
      </c>
      <c r="D7" s="23" t="str">
        <f>IF(OR($A7="",$P$5="しない"),"",IF($P$9="名字だけ",INDEX(計算!$I$5:$I$49,$A7),IF($P$9="名前だけ",IF(INDEX(計算!$J$5:$J$49,$A7)="",INDEX(計算!$E$5:$E$49,$A7),INDEX(計算!$J$5:$J$49,$A7)),INDEX(計算!$E$5:$E$49,$A7))))</f>
        <v/>
      </c>
      <c r="E7" s="10" t="str">
        <f>IF(OR($A7="",$P$6="出さない"),"",INDEX(計算!$F$5:$F$49,$A7))</f>
        <v/>
      </c>
      <c r="O7" s="24" t="s">
        <v>64</v>
      </c>
      <c r="P7" s="12">
        <v>2</v>
      </c>
    </row>
    <row r="8" spans="1:16" ht="22" customHeight="1" x14ac:dyDescent="0.2">
      <c r="A8" s="1" t="str">
        <f>IF(ROW()-4&lt;=計算!$AH$5,INDEX(計算!$Y$5:$AB$49,ROW()-4,計算!$AN$32),"")</f>
        <v/>
      </c>
      <c r="B8" s="10" t="str">
        <f>IF($A8="","",INDEX(計算!$B$5:$B$49,$A8))</f>
        <v/>
      </c>
      <c r="C8" s="22" t="str">
        <f>IF($A8="","",IF($P$9="名字だけ",INDEX(計算!$G$5:$G$49,$A8),IF($P$9="名前だけ",IF(INDEX(計算!$H$5:$H$49,$A8)="",INDEX(計算!$D$5:$D$49,$A8),INDEX(計算!$H$5:$H$49,$A8)),INDEX(計算!$D$5:$D$49,$A8))))</f>
        <v/>
      </c>
      <c r="D8" s="23" t="str">
        <f>IF(OR($A8="",$P$5="しない"),"",IF($P$9="名字だけ",INDEX(計算!$I$5:$I$49,$A8),IF($P$9="名前だけ",IF(INDEX(計算!$J$5:$J$49,$A8)="",INDEX(計算!$E$5:$E$49,$A8),INDEX(計算!$J$5:$J$49,$A8)),INDEX(計算!$E$5:$E$49,$A8))))</f>
        <v/>
      </c>
      <c r="E8" s="10" t="str">
        <f>IF(OR($A8="",$P$6="出さない"),"",INDEX(計算!$F$5:$F$49,$A8))</f>
        <v/>
      </c>
      <c r="O8" s="24" t="s">
        <v>65</v>
      </c>
      <c r="P8" s="12">
        <v>0</v>
      </c>
    </row>
    <row r="9" spans="1:16" ht="22" customHeight="1" x14ac:dyDescent="0.2">
      <c r="A9" s="1" t="str">
        <f>IF(ROW()-4&lt;=計算!$AH$5,INDEX(計算!$Y$5:$AB$49,ROW()-4,計算!$AN$32),"")</f>
        <v/>
      </c>
      <c r="B9" s="10" t="str">
        <f>IF($A9="","",INDEX(計算!$B$5:$B$49,$A9))</f>
        <v/>
      </c>
      <c r="C9" s="22" t="str">
        <f>IF($A9="","",IF($P$9="名字だけ",INDEX(計算!$G$5:$G$49,$A9),IF($P$9="名前だけ",IF(INDEX(計算!$H$5:$H$49,$A9)="",INDEX(計算!$D$5:$D$49,$A9),INDEX(計算!$H$5:$H$49,$A9)),INDEX(計算!$D$5:$D$49,$A9))))</f>
        <v/>
      </c>
      <c r="D9" s="23" t="str">
        <f>IF(OR($A9="",$P$5="しない"),"",IF($P$9="名字だけ",INDEX(計算!$I$5:$I$49,$A9),IF($P$9="名前だけ",IF(INDEX(計算!$J$5:$J$49,$A9)="",INDEX(計算!$E$5:$E$49,$A9),INDEX(計算!$J$5:$J$49,$A9)),INDEX(計算!$E$5:$E$49,$A9))))</f>
        <v/>
      </c>
      <c r="E9" s="10" t="str">
        <f>IF(OR($A9="",$P$6="出さない"),"",INDEX(計算!$F$5:$F$49,$A9))</f>
        <v/>
      </c>
      <c r="O9" s="24" t="s">
        <v>66</v>
      </c>
      <c r="P9" s="12" t="s">
        <v>67</v>
      </c>
    </row>
    <row r="10" spans="1:16" ht="22" customHeight="1" x14ac:dyDescent="0.2">
      <c r="A10" s="1" t="str">
        <f>IF(ROW()-4&lt;=計算!$AH$5,INDEX(計算!$Y$5:$AB$49,ROW()-4,計算!$AN$32),"")</f>
        <v/>
      </c>
      <c r="B10" s="10" t="str">
        <f>IF($A10="","",INDEX(計算!$B$5:$B$49,$A10))</f>
        <v/>
      </c>
      <c r="C10" s="22" t="str">
        <f>IF($A10="","",IF($P$9="名字だけ",INDEX(計算!$G$5:$G$49,$A10),IF($P$9="名前だけ",IF(INDEX(計算!$H$5:$H$49,$A10)="",INDEX(計算!$D$5:$D$49,$A10),INDEX(計算!$H$5:$H$49,$A10)),INDEX(計算!$D$5:$D$49,$A10))))</f>
        <v/>
      </c>
      <c r="D10" s="23" t="str">
        <f>IF(OR($A10="",$P$5="しない"),"",IF($P$9="名字だけ",INDEX(計算!$I$5:$I$49,$A10),IF($P$9="名前だけ",IF(INDEX(計算!$J$5:$J$49,$A10)="",INDEX(計算!$E$5:$E$49,$A10),INDEX(計算!$J$5:$J$49,$A10)),INDEX(計算!$E$5:$E$49,$A10))))</f>
        <v/>
      </c>
      <c r="E10" s="10" t="str">
        <f>IF(OR($A10="",$P$6="出さない"),"",INDEX(計算!$F$5:$F$49,$A10))</f>
        <v/>
      </c>
      <c r="O10" s="5" t="s">
        <v>68</v>
      </c>
      <c r="P10" s="5"/>
    </row>
    <row r="11" spans="1:16" ht="22" customHeight="1" x14ac:dyDescent="0.2">
      <c r="A11" s="1" t="str">
        <f>IF(ROW()-4&lt;=計算!$AH$5,INDEX(計算!$Y$5:$AB$49,ROW()-4,計算!$AN$32),"")</f>
        <v/>
      </c>
      <c r="B11" s="10" t="str">
        <f>IF($A11="","",INDEX(計算!$B$5:$B$49,$A11))</f>
        <v/>
      </c>
      <c r="C11" s="22" t="str">
        <f>IF($A11="","",IF($P$9="名字だけ",INDEX(計算!$G$5:$G$49,$A11),IF($P$9="名前だけ",IF(INDEX(計算!$H$5:$H$49,$A11)="",INDEX(計算!$D$5:$D$49,$A11),INDEX(計算!$H$5:$H$49,$A11)),INDEX(計算!$D$5:$D$49,$A11))))</f>
        <v/>
      </c>
      <c r="D11" s="23" t="str">
        <f>IF(OR($A11="",$P$5="しない"),"",IF($P$9="名字だけ",INDEX(計算!$I$5:$I$49,$A11),IF($P$9="名前だけ",IF(INDEX(計算!$J$5:$J$49,$A11)="",INDEX(計算!$E$5:$E$49,$A11),INDEX(計算!$J$5:$J$49,$A11)),INDEX(計算!$E$5:$E$49,$A11))))</f>
        <v/>
      </c>
      <c r="E11" s="10" t="str">
        <f>IF(OR($A11="",$P$6="出さない"),"",INDEX(計算!$F$5:$F$49,$A11))</f>
        <v/>
      </c>
      <c r="O11" s="24" t="s">
        <v>69</v>
      </c>
      <c r="P11" s="12" t="s">
        <v>77</v>
      </c>
    </row>
    <row r="12" spans="1:16" ht="22" customHeight="1" x14ac:dyDescent="0.2">
      <c r="A12" s="1" t="str">
        <f>IF(ROW()-4&lt;=計算!$AH$5,INDEX(計算!$Y$5:$AB$49,ROW()-4,計算!$AN$32),"")</f>
        <v/>
      </c>
      <c r="B12" s="10" t="str">
        <f>IF($A12="","",INDEX(計算!$B$5:$B$49,$A12))</f>
        <v/>
      </c>
      <c r="C12" s="22" t="str">
        <f>IF($A12="","",IF($P$9="名字だけ",INDEX(計算!$G$5:$G$49,$A12),IF($P$9="名前だけ",IF(INDEX(計算!$H$5:$H$49,$A12)="",INDEX(計算!$D$5:$D$49,$A12),INDEX(計算!$H$5:$H$49,$A12)),INDEX(計算!$D$5:$D$49,$A12))))</f>
        <v/>
      </c>
      <c r="D12" s="23" t="str">
        <f>IF(OR($A12="",$P$5="しない"),"",IF($P$9="名字だけ",INDEX(計算!$I$5:$I$49,$A12),IF($P$9="名前だけ",IF(INDEX(計算!$J$5:$J$49,$A12)="",INDEX(計算!$E$5:$E$49,$A12),INDEX(計算!$J$5:$J$49,$A12)),INDEX(計算!$E$5:$E$49,$A12))))</f>
        <v/>
      </c>
      <c r="E12" s="10" t="str">
        <f>IF(OR($A12="",$P$6="出さない"),"",INDEX(計算!$F$5:$F$49,$A12))</f>
        <v/>
      </c>
      <c r="O12" s="24" t="s">
        <v>70</v>
      </c>
      <c r="P12" s="12"/>
    </row>
    <row r="13" spans="1:16" ht="22" customHeight="1" x14ac:dyDescent="0.2">
      <c r="A13" s="1" t="str">
        <f>IF(ROW()-4&lt;=計算!$AH$5,INDEX(計算!$Y$5:$AB$49,ROW()-4,計算!$AN$32),"")</f>
        <v/>
      </c>
      <c r="B13" s="10" t="str">
        <f>IF($A13="","",INDEX(計算!$B$5:$B$49,$A13))</f>
        <v/>
      </c>
      <c r="C13" s="22" t="str">
        <f>IF($A13="","",IF($P$9="名字だけ",INDEX(計算!$G$5:$G$49,$A13),IF($P$9="名前だけ",IF(INDEX(計算!$H$5:$H$49,$A13)="",INDEX(計算!$D$5:$D$49,$A13),INDEX(計算!$H$5:$H$49,$A13)),INDEX(計算!$D$5:$D$49,$A13))))</f>
        <v/>
      </c>
      <c r="D13" s="23" t="str">
        <f>IF(OR($A13="",$P$5="しない"),"",IF($P$9="名字だけ",INDEX(計算!$I$5:$I$49,$A13),IF($P$9="名前だけ",IF(INDEX(計算!$J$5:$J$49,$A13)="",INDEX(計算!$E$5:$E$49,$A13),INDEX(計算!$J$5:$J$49,$A13)),INDEX(計算!$E$5:$E$49,$A13))))</f>
        <v/>
      </c>
      <c r="E13" s="10" t="str">
        <f>IF(OR($A13="",$P$6="出さない"),"",INDEX(計算!$F$5:$F$49,$A13))</f>
        <v/>
      </c>
      <c r="O13" s="24" t="s">
        <v>71</v>
      </c>
      <c r="P13" s="12"/>
    </row>
    <row r="14" spans="1:16" ht="22" customHeight="1" x14ac:dyDescent="0.2">
      <c r="A14" s="1" t="str">
        <f>IF(ROW()-4&lt;=計算!$AH$5,INDEX(計算!$Y$5:$AB$49,ROW()-4,計算!$AN$32),"")</f>
        <v/>
      </c>
      <c r="B14" s="10" t="str">
        <f>IF($A14="","",INDEX(計算!$B$5:$B$49,$A14))</f>
        <v/>
      </c>
      <c r="C14" s="22" t="str">
        <f>IF($A14="","",IF($P$9="名字だけ",INDEX(計算!$G$5:$G$49,$A14),IF($P$9="名前だけ",IF(INDEX(計算!$H$5:$H$49,$A14)="",INDEX(計算!$D$5:$D$49,$A14),INDEX(計算!$H$5:$H$49,$A14)),INDEX(計算!$D$5:$D$49,$A14))))</f>
        <v/>
      </c>
      <c r="D14" s="23" t="str">
        <f>IF(OR($A14="",$P$5="しない"),"",IF($P$9="名字だけ",INDEX(計算!$I$5:$I$49,$A14),IF($P$9="名前だけ",IF(INDEX(計算!$J$5:$J$49,$A14)="",INDEX(計算!$E$5:$E$49,$A14),INDEX(計算!$J$5:$J$49,$A14)),INDEX(計算!$E$5:$E$49,$A14))))</f>
        <v/>
      </c>
      <c r="E14" s="10" t="str">
        <f>IF(OR($A14="",$P$6="出さない"),"",INDEX(計算!$F$5:$F$49,$A14))</f>
        <v/>
      </c>
      <c r="O14" s="24" t="s">
        <v>72</v>
      </c>
      <c r="P14" s="12"/>
    </row>
    <row r="15" spans="1:16" ht="22" customHeight="1" x14ac:dyDescent="0.2">
      <c r="A15" s="1" t="str">
        <f>IF(ROW()-4&lt;=計算!$AH$5,INDEX(計算!$Y$5:$AB$49,ROW()-4,計算!$AN$32),"")</f>
        <v/>
      </c>
      <c r="B15" s="10" t="str">
        <f>IF($A15="","",INDEX(計算!$B$5:$B$49,$A15))</f>
        <v/>
      </c>
      <c r="C15" s="22" t="str">
        <f>IF($A15="","",IF($P$9="名字だけ",INDEX(計算!$G$5:$G$49,$A15),IF($P$9="名前だけ",IF(INDEX(計算!$H$5:$H$49,$A15)="",INDEX(計算!$D$5:$D$49,$A15),INDEX(計算!$H$5:$H$49,$A15)),INDEX(計算!$D$5:$D$49,$A15))))</f>
        <v/>
      </c>
      <c r="D15" s="23" t="str">
        <f>IF(OR($A15="",$P$5="しない"),"",IF($P$9="名字だけ",INDEX(計算!$I$5:$I$49,$A15),IF($P$9="名前だけ",IF(INDEX(計算!$J$5:$J$49,$A15)="",INDEX(計算!$E$5:$E$49,$A15),INDEX(計算!$J$5:$J$49,$A15)),INDEX(計算!$E$5:$E$49,$A15))))</f>
        <v/>
      </c>
      <c r="E15" s="10" t="str">
        <f>IF(OR($A15="",$P$6="出さない"),"",INDEX(計算!$F$5:$F$49,$A15))</f>
        <v/>
      </c>
      <c r="O15" s="24" t="s">
        <v>73</v>
      </c>
      <c r="P15" s="12"/>
    </row>
    <row r="16" spans="1:16" ht="22" customHeight="1" x14ac:dyDescent="0.2">
      <c r="A16" s="1" t="str">
        <f>IF(ROW()-4&lt;=計算!$AH$5,INDEX(計算!$Y$5:$AB$49,ROW()-4,計算!$AN$32),"")</f>
        <v/>
      </c>
      <c r="B16" s="10" t="str">
        <f>IF($A16="","",INDEX(計算!$B$5:$B$49,$A16))</f>
        <v/>
      </c>
      <c r="C16" s="22" t="str">
        <f>IF($A16="","",IF($P$9="名字だけ",INDEX(計算!$G$5:$G$49,$A16),IF($P$9="名前だけ",IF(INDEX(計算!$H$5:$H$49,$A16)="",INDEX(計算!$D$5:$D$49,$A16),INDEX(計算!$H$5:$H$49,$A16)),INDEX(計算!$D$5:$D$49,$A16))))</f>
        <v/>
      </c>
      <c r="D16" s="23" t="str">
        <f>IF(OR($A16="",$P$5="しない"),"",IF($P$9="名字だけ",INDEX(計算!$I$5:$I$49,$A16),IF($P$9="名前だけ",IF(INDEX(計算!$J$5:$J$49,$A16)="",INDEX(計算!$E$5:$E$49,$A16),INDEX(計算!$J$5:$J$49,$A16)),INDEX(計算!$E$5:$E$49,$A16))))</f>
        <v/>
      </c>
      <c r="E16" s="10" t="str">
        <f>IF(OR($A16="",$P$6="出さない"),"",INDEX(計算!$F$5:$F$49,$A16))</f>
        <v/>
      </c>
      <c r="O16" s="24" t="s">
        <v>74</v>
      </c>
      <c r="P16" s="12"/>
    </row>
    <row r="17" spans="1:16" ht="22" customHeight="1" x14ac:dyDescent="0.2">
      <c r="A17" s="1" t="str">
        <f>IF(ROW()-4&lt;=計算!$AH$5,INDEX(計算!$Y$5:$AB$49,ROW()-4,計算!$AN$32),"")</f>
        <v/>
      </c>
      <c r="B17" s="10" t="str">
        <f>IF($A17="","",INDEX(計算!$B$5:$B$49,$A17))</f>
        <v/>
      </c>
      <c r="C17" s="22" t="str">
        <f>IF($A17="","",IF($P$9="名字だけ",INDEX(計算!$G$5:$G$49,$A17),IF($P$9="名前だけ",IF(INDEX(計算!$H$5:$H$49,$A17)="",INDEX(計算!$D$5:$D$49,$A17),INDEX(計算!$H$5:$H$49,$A17)),INDEX(計算!$D$5:$D$49,$A17))))</f>
        <v/>
      </c>
      <c r="D17" s="23" t="str">
        <f>IF(OR($A17="",$P$5="しない"),"",IF($P$9="名字だけ",INDEX(計算!$I$5:$I$49,$A17),IF($P$9="名前だけ",IF(INDEX(計算!$J$5:$J$49,$A17)="",INDEX(計算!$E$5:$E$49,$A17),INDEX(計算!$J$5:$J$49,$A17)),INDEX(計算!$E$5:$E$49,$A17))))</f>
        <v/>
      </c>
      <c r="E17" s="10" t="str">
        <f>IF(OR($A17="",$P$6="出さない"),"",INDEX(計算!$F$5:$F$49,$A17))</f>
        <v/>
      </c>
      <c r="O17" s="24" t="s">
        <v>75</v>
      </c>
      <c r="P17" s="12"/>
    </row>
    <row r="18" spans="1:16" ht="22" customHeight="1" x14ac:dyDescent="0.2">
      <c r="A18" s="1" t="str">
        <f>IF(ROW()-4&lt;=計算!$AH$5,INDEX(計算!$Y$5:$AB$49,ROW()-4,計算!$AN$32),"")</f>
        <v/>
      </c>
      <c r="B18" s="10" t="str">
        <f>IF($A18="","",INDEX(計算!$B$5:$B$49,$A18))</f>
        <v/>
      </c>
      <c r="C18" s="22" t="str">
        <f>IF($A18="","",IF($P$9="名字だけ",INDEX(計算!$G$5:$G$49,$A18),IF($P$9="名前だけ",IF(INDEX(計算!$H$5:$H$49,$A18)="",INDEX(計算!$D$5:$D$49,$A18),INDEX(計算!$H$5:$H$49,$A18)),INDEX(計算!$D$5:$D$49,$A18))))</f>
        <v/>
      </c>
      <c r="D18" s="23" t="str">
        <f>IF(OR($A18="",$P$5="しない"),"",IF($P$9="名字だけ",INDEX(計算!$I$5:$I$49,$A18),IF($P$9="名前だけ",IF(INDEX(計算!$J$5:$J$49,$A18)="",INDEX(計算!$E$5:$E$49,$A18),INDEX(計算!$J$5:$J$49,$A18)),INDEX(計算!$E$5:$E$49,$A18))))</f>
        <v/>
      </c>
      <c r="E18" s="10" t="str">
        <f>IF(OR($A18="",$P$6="出さない"),"",INDEX(計算!$F$5:$F$49,$A18))</f>
        <v/>
      </c>
      <c r="O18" s="24" t="s">
        <v>76</v>
      </c>
      <c r="P18" s="12"/>
    </row>
    <row r="19" spans="1:16" ht="22" customHeight="1" x14ac:dyDescent="0.2">
      <c r="A19" s="1" t="str">
        <f>IF(ROW()-4&lt;=計算!$AH$5,INDEX(計算!$Y$5:$AB$49,ROW()-4,計算!$AN$32),"")</f>
        <v/>
      </c>
      <c r="B19" s="10" t="str">
        <f>IF($A19="","",INDEX(計算!$B$5:$B$49,$A19))</f>
        <v/>
      </c>
      <c r="C19" s="22" t="str">
        <f>IF($A19="","",IF($P$9="名字だけ",INDEX(計算!$G$5:$G$49,$A19),IF($P$9="名前だけ",IF(INDEX(計算!$H$5:$H$49,$A19)="",INDEX(計算!$D$5:$D$49,$A19),INDEX(計算!$H$5:$H$49,$A19)),INDEX(計算!$D$5:$D$49,$A19))))</f>
        <v/>
      </c>
      <c r="D19" s="23" t="str">
        <f>IF(OR($A19="",$P$5="しない"),"",IF($P$9="名字だけ",INDEX(計算!$I$5:$I$49,$A19),IF($P$9="名前だけ",IF(INDEX(計算!$J$5:$J$49,$A19)="",INDEX(計算!$E$5:$E$49,$A19),INDEX(計算!$J$5:$J$49,$A19)),INDEX(計算!$E$5:$E$49,$A19))))</f>
        <v/>
      </c>
      <c r="E19" s="10" t="str">
        <f>IF(OR($A19="",$P$6="出さない"),"",INDEX(計算!$F$5:$F$49,$A19))</f>
        <v/>
      </c>
    </row>
    <row r="20" spans="1:16" ht="22" customHeight="1" x14ac:dyDescent="0.2">
      <c r="A20" s="1" t="str">
        <f>IF(ROW()-4&lt;=計算!$AH$5,INDEX(計算!$Y$5:$AB$49,ROW()-4,計算!$AN$32),"")</f>
        <v/>
      </c>
      <c r="B20" s="10" t="str">
        <f>IF($A20="","",INDEX(計算!$B$5:$B$49,$A20))</f>
        <v/>
      </c>
      <c r="C20" s="22" t="str">
        <f>IF($A20="","",IF($P$9="名字だけ",INDEX(計算!$G$5:$G$49,$A20),IF($P$9="名前だけ",IF(INDEX(計算!$H$5:$H$49,$A20)="",INDEX(計算!$D$5:$D$49,$A20),INDEX(計算!$H$5:$H$49,$A20)),INDEX(計算!$D$5:$D$49,$A20))))</f>
        <v/>
      </c>
      <c r="D20" s="23" t="str">
        <f>IF(OR($A20="",$P$5="しない"),"",IF($P$9="名字だけ",INDEX(計算!$I$5:$I$49,$A20),IF($P$9="名前だけ",IF(INDEX(計算!$J$5:$J$49,$A20)="",INDEX(計算!$E$5:$E$49,$A20),INDEX(計算!$J$5:$J$49,$A20)),INDEX(計算!$E$5:$E$49,$A20))))</f>
        <v/>
      </c>
      <c r="E20" s="10" t="str">
        <f>IF(OR($A20="",$P$6="出さない"),"",INDEX(計算!$F$5:$F$49,$A20))</f>
        <v/>
      </c>
      <c r="O20" s="3" t="s">
        <v>78</v>
      </c>
    </row>
    <row r="21" spans="1:16" ht="22" customHeight="1" x14ac:dyDescent="0.2">
      <c r="A21" s="1" t="str">
        <f>IF(ROW()-4&lt;=計算!$AH$5,INDEX(計算!$Y$5:$AB$49,ROW()-4,計算!$AN$32),"")</f>
        <v/>
      </c>
      <c r="B21" s="10" t="str">
        <f>IF($A21="","",INDEX(計算!$B$5:$B$49,$A21))</f>
        <v/>
      </c>
      <c r="C21" s="22" t="str">
        <f>IF($A21="","",IF($P$9="名字だけ",INDEX(計算!$G$5:$G$49,$A21),IF($P$9="名前だけ",IF(INDEX(計算!$H$5:$H$49,$A21)="",INDEX(計算!$D$5:$D$49,$A21),INDEX(計算!$H$5:$H$49,$A21)),INDEX(計算!$D$5:$D$49,$A21))))</f>
        <v/>
      </c>
      <c r="D21" s="23" t="str">
        <f>IF(OR($A21="",$P$5="しない"),"",IF($P$9="名字だけ",INDEX(計算!$I$5:$I$49,$A21),IF($P$9="名前だけ",IF(INDEX(計算!$J$5:$J$49,$A21)="",INDEX(計算!$E$5:$E$49,$A21),INDEX(計算!$J$5:$J$49,$A21)),INDEX(計算!$E$5:$E$49,$A21))))</f>
        <v/>
      </c>
      <c r="E21" s="10" t="str">
        <f>IF(OR($A21="",$P$6="出さない"),"",INDEX(計算!$F$5:$F$49,$A21))</f>
        <v/>
      </c>
      <c r="O21" s="3" t="s">
        <v>79</v>
      </c>
    </row>
    <row r="22" spans="1:16" ht="22" customHeight="1" x14ac:dyDescent="0.2">
      <c r="A22" s="1" t="str">
        <f>IF(ROW()-4&lt;=計算!$AH$5,INDEX(計算!$Y$5:$AB$49,ROW()-4,計算!$AN$32),"")</f>
        <v/>
      </c>
      <c r="B22" s="10" t="str">
        <f>IF($A22="","",INDEX(計算!$B$5:$B$49,$A22))</f>
        <v/>
      </c>
      <c r="C22" s="22" t="str">
        <f>IF($A22="","",IF($P$9="名字だけ",INDEX(計算!$G$5:$G$49,$A22),IF($P$9="名前だけ",IF(INDEX(計算!$H$5:$H$49,$A22)="",INDEX(計算!$D$5:$D$49,$A22),INDEX(計算!$H$5:$H$49,$A22)),INDEX(計算!$D$5:$D$49,$A22))))</f>
        <v/>
      </c>
      <c r="D22" s="23" t="str">
        <f>IF(OR($A22="",$P$5="しない"),"",IF($P$9="名字だけ",INDEX(計算!$I$5:$I$49,$A22),IF($P$9="名前だけ",IF(INDEX(計算!$J$5:$J$49,$A22)="",INDEX(計算!$E$5:$E$49,$A22),INDEX(計算!$J$5:$J$49,$A22)),INDEX(計算!$E$5:$E$49,$A22))))</f>
        <v/>
      </c>
      <c r="E22" s="10" t="str">
        <f>IF(OR($A22="",$P$6="出さない"),"",INDEX(計算!$F$5:$F$49,$A22))</f>
        <v/>
      </c>
    </row>
    <row r="23" spans="1:16" ht="22" customHeight="1" x14ac:dyDescent="0.2">
      <c r="A23" s="1" t="str">
        <f>IF(ROW()-4&lt;=計算!$AH$5,INDEX(計算!$Y$5:$AB$49,ROW()-4,計算!$AN$32),"")</f>
        <v/>
      </c>
      <c r="B23" s="10" t="str">
        <f>IF($A23="","",INDEX(計算!$B$5:$B$49,$A23))</f>
        <v/>
      </c>
      <c r="C23" s="22" t="str">
        <f>IF($A23="","",IF($P$9="名字だけ",INDEX(計算!$G$5:$G$49,$A23),IF($P$9="名前だけ",IF(INDEX(計算!$H$5:$H$49,$A23)="",INDEX(計算!$D$5:$D$49,$A23),INDEX(計算!$H$5:$H$49,$A23)),INDEX(計算!$D$5:$D$49,$A23))))</f>
        <v/>
      </c>
      <c r="D23" s="23" t="str">
        <f>IF(OR($A23="",$P$5="しない"),"",IF($P$9="名字だけ",INDEX(計算!$I$5:$I$49,$A23),IF($P$9="名前だけ",IF(INDEX(計算!$J$5:$J$49,$A23)="",INDEX(計算!$E$5:$E$49,$A23),INDEX(計算!$J$5:$J$49,$A23)),INDEX(計算!$E$5:$E$49,$A23))))</f>
        <v/>
      </c>
      <c r="E23" s="10" t="str">
        <f>IF(OR($A23="",$P$6="出さない"),"",INDEX(計算!$F$5:$F$49,$A23))</f>
        <v/>
      </c>
    </row>
    <row r="24" spans="1:16" ht="22" customHeight="1" x14ac:dyDescent="0.2">
      <c r="A24" s="1" t="str">
        <f>IF(ROW()-4&lt;=計算!$AH$5,INDEX(計算!$Y$5:$AB$49,ROW()-4,計算!$AN$32),"")</f>
        <v/>
      </c>
      <c r="B24" s="10" t="str">
        <f>IF($A24="","",INDEX(計算!$B$5:$B$49,$A24))</f>
        <v/>
      </c>
      <c r="C24" s="22" t="str">
        <f>IF($A24="","",IF($P$9="名字だけ",INDEX(計算!$G$5:$G$49,$A24),IF($P$9="名前だけ",IF(INDEX(計算!$H$5:$H$49,$A24)="",INDEX(計算!$D$5:$D$49,$A24),INDEX(計算!$H$5:$H$49,$A24)),INDEX(計算!$D$5:$D$49,$A24))))</f>
        <v/>
      </c>
      <c r="D24" s="23" t="str">
        <f>IF(OR($A24="",$P$5="しない"),"",IF($P$9="名字だけ",INDEX(計算!$I$5:$I$49,$A24),IF($P$9="名前だけ",IF(INDEX(計算!$J$5:$J$49,$A24)="",INDEX(計算!$E$5:$E$49,$A24),INDEX(計算!$J$5:$J$49,$A24)),INDEX(計算!$E$5:$E$49,$A24))))</f>
        <v/>
      </c>
      <c r="E24" s="10" t="str">
        <f>IF(OR($A24="",$P$6="出さない"),"",INDEX(計算!$F$5:$F$49,$A24))</f>
        <v/>
      </c>
    </row>
    <row r="25" spans="1:16" ht="22" customHeight="1" x14ac:dyDescent="0.2">
      <c r="A25" s="1" t="str">
        <f>IF(ROW()-4&lt;=計算!$AH$5,INDEX(計算!$Y$5:$AB$49,ROW()-4,計算!$AN$32),"")</f>
        <v/>
      </c>
      <c r="B25" s="10" t="str">
        <f>IF($A25="","",INDEX(計算!$B$5:$B$49,$A25))</f>
        <v/>
      </c>
      <c r="C25" s="22" t="str">
        <f>IF($A25="","",IF($P$9="名字だけ",INDEX(計算!$G$5:$G$49,$A25),IF($P$9="名前だけ",IF(INDEX(計算!$H$5:$H$49,$A25)="",INDEX(計算!$D$5:$D$49,$A25),INDEX(計算!$H$5:$H$49,$A25)),INDEX(計算!$D$5:$D$49,$A25))))</f>
        <v/>
      </c>
      <c r="D25" s="23" t="str">
        <f>IF(OR($A25="",$P$5="しない"),"",IF($P$9="名字だけ",INDEX(計算!$I$5:$I$49,$A25),IF($P$9="名前だけ",IF(INDEX(計算!$J$5:$J$49,$A25)="",INDEX(計算!$E$5:$E$49,$A25),INDEX(計算!$J$5:$J$49,$A25)),INDEX(計算!$E$5:$E$49,$A25))))</f>
        <v/>
      </c>
      <c r="E25" s="10" t="str">
        <f>IF(OR($A25="",$P$6="出さない"),"",INDEX(計算!$F$5:$F$49,$A25))</f>
        <v/>
      </c>
    </row>
    <row r="26" spans="1:16" ht="22" customHeight="1" x14ac:dyDescent="0.2">
      <c r="A26" s="1" t="str">
        <f>IF(ROW()-4&lt;=計算!$AH$5,INDEX(計算!$Y$5:$AB$49,ROW()-4,計算!$AN$32),"")</f>
        <v/>
      </c>
      <c r="B26" s="10" t="str">
        <f>IF($A26="","",INDEX(計算!$B$5:$B$49,$A26))</f>
        <v/>
      </c>
      <c r="C26" s="22" t="str">
        <f>IF($A26="","",IF($P$9="名字だけ",INDEX(計算!$G$5:$G$49,$A26),IF($P$9="名前だけ",IF(INDEX(計算!$H$5:$H$49,$A26)="",INDEX(計算!$D$5:$D$49,$A26),INDEX(計算!$H$5:$H$49,$A26)),INDEX(計算!$D$5:$D$49,$A26))))</f>
        <v/>
      </c>
      <c r="D26" s="23" t="str">
        <f>IF(OR($A26="",$P$5="しない"),"",IF($P$9="名字だけ",INDEX(計算!$I$5:$I$49,$A26),IF($P$9="名前だけ",IF(INDEX(計算!$J$5:$J$49,$A26)="",INDEX(計算!$E$5:$E$49,$A26),INDEX(計算!$J$5:$J$49,$A26)),INDEX(計算!$E$5:$E$49,$A26))))</f>
        <v/>
      </c>
      <c r="E26" s="10" t="str">
        <f>IF(OR($A26="",$P$6="出さない"),"",INDEX(計算!$F$5:$F$49,$A26))</f>
        <v/>
      </c>
    </row>
    <row r="27" spans="1:16" ht="22" customHeight="1" x14ac:dyDescent="0.2">
      <c r="A27" s="1" t="str">
        <f>IF(ROW()-4&lt;=計算!$AH$5,INDEX(計算!$Y$5:$AB$49,ROW()-4,計算!$AN$32),"")</f>
        <v/>
      </c>
      <c r="B27" s="10" t="str">
        <f>IF($A27="","",INDEX(計算!$B$5:$B$49,$A27))</f>
        <v/>
      </c>
      <c r="C27" s="22" t="str">
        <f>IF($A27="","",IF($P$9="名字だけ",INDEX(計算!$G$5:$G$49,$A27),IF($P$9="名前だけ",IF(INDEX(計算!$H$5:$H$49,$A27)="",INDEX(計算!$D$5:$D$49,$A27),INDEX(計算!$H$5:$H$49,$A27)),INDEX(計算!$D$5:$D$49,$A27))))</f>
        <v/>
      </c>
      <c r="D27" s="23" t="str">
        <f>IF(OR($A27="",$P$5="しない"),"",IF($P$9="名字だけ",INDEX(計算!$I$5:$I$49,$A27),IF($P$9="名前だけ",IF(INDEX(計算!$J$5:$J$49,$A27)="",INDEX(計算!$E$5:$E$49,$A27),INDEX(計算!$J$5:$J$49,$A27)),INDEX(計算!$E$5:$E$49,$A27))))</f>
        <v/>
      </c>
      <c r="E27" s="10" t="str">
        <f>IF(OR($A27="",$P$6="出さない"),"",INDEX(計算!$F$5:$F$49,$A27))</f>
        <v/>
      </c>
    </row>
    <row r="28" spans="1:16" ht="22" customHeight="1" x14ac:dyDescent="0.2">
      <c r="A28" s="1" t="str">
        <f>IF(ROW()-4&lt;=計算!$AH$5,INDEX(計算!$Y$5:$AB$49,ROW()-4,計算!$AN$32),"")</f>
        <v/>
      </c>
      <c r="B28" s="10" t="str">
        <f>IF($A28="","",INDEX(計算!$B$5:$B$49,$A28))</f>
        <v/>
      </c>
      <c r="C28" s="22" t="str">
        <f>IF($A28="","",IF($P$9="名字だけ",INDEX(計算!$G$5:$G$49,$A28),IF($P$9="名前だけ",IF(INDEX(計算!$H$5:$H$49,$A28)="",INDEX(計算!$D$5:$D$49,$A28),INDEX(計算!$H$5:$H$49,$A28)),INDEX(計算!$D$5:$D$49,$A28))))</f>
        <v/>
      </c>
      <c r="D28" s="23" t="str">
        <f>IF(OR($A28="",$P$5="しない"),"",IF($P$9="名字だけ",INDEX(計算!$I$5:$I$49,$A28),IF($P$9="名前だけ",IF(INDEX(計算!$J$5:$J$49,$A28)="",INDEX(計算!$E$5:$E$49,$A28),INDEX(計算!$J$5:$J$49,$A28)),INDEX(計算!$E$5:$E$49,$A28))))</f>
        <v/>
      </c>
      <c r="E28" s="10" t="str">
        <f>IF(OR($A28="",$P$6="出さない"),"",INDEX(計算!$F$5:$F$49,$A28))</f>
        <v/>
      </c>
    </row>
    <row r="29" spans="1:16" ht="22" customHeight="1" x14ac:dyDescent="0.2">
      <c r="A29" s="1" t="str">
        <f>IF(ROW()-4&lt;=計算!$AH$5,INDEX(計算!$Y$5:$AB$49,ROW()-4,計算!$AN$32),"")</f>
        <v/>
      </c>
      <c r="B29" s="10" t="str">
        <f>IF($A29="","",INDEX(計算!$B$5:$B$49,$A29))</f>
        <v/>
      </c>
      <c r="C29" s="22" t="str">
        <f>IF($A29="","",IF($P$9="名字だけ",INDEX(計算!$G$5:$G$49,$A29),IF($P$9="名前だけ",IF(INDEX(計算!$H$5:$H$49,$A29)="",INDEX(計算!$D$5:$D$49,$A29),INDEX(計算!$H$5:$H$49,$A29)),INDEX(計算!$D$5:$D$49,$A29))))</f>
        <v/>
      </c>
      <c r="D29" s="23" t="str">
        <f>IF(OR($A29="",$P$5="しない"),"",IF($P$9="名字だけ",INDEX(計算!$I$5:$I$49,$A29),IF($P$9="名前だけ",IF(INDEX(計算!$J$5:$J$49,$A29)="",INDEX(計算!$E$5:$E$49,$A29),INDEX(計算!$J$5:$J$49,$A29)),INDEX(計算!$E$5:$E$49,$A29))))</f>
        <v/>
      </c>
      <c r="E29" s="10" t="str">
        <f>IF(OR($A29="",$P$6="出さない"),"",INDEX(計算!$F$5:$F$49,$A29))</f>
        <v/>
      </c>
    </row>
    <row r="30" spans="1:16" ht="22" customHeight="1" x14ac:dyDescent="0.2">
      <c r="A30" s="1" t="str">
        <f>IF(ROW()-4&lt;=計算!$AH$5,INDEX(計算!$Y$5:$AB$49,ROW()-4,計算!$AN$32),"")</f>
        <v/>
      </c>
      <c r="B30" s="10" t="str">
        <f>IF($A30="","",INDEX(計算!$B$5:$B$49,$A30))</f>
        <v/>
      </c>
      <c r="C30" s="22" t="str">
        <f>IF($A30="","",IF($P$9="名字だけ",INDEX(計算!$G$5:$G$49,$A30),IF($P$9="名前だけ",IF(INDEX(計算!$H$5:$H$49,$A30)="",INDEX(計算!$D$5:$D$49,$A30),INDEX(計算!$H$5:$H$49,$A30)),INDEX(計算!$D$5:$D$49,$A30))))</f>
        <v/>
      </c>
      <c r="D30" s="23" t="str">
        <f>IF(OR($A30="",$P$5="しない"),"",IF($P$9="名字だけ",INDEX(計算!$I$5:$I$49,$A30),IF($P$9="名前だけ",IF(INDEX(計算!$J$5:$J$49,$A30)="",INDEX(計算!$E$5:$E$49,$A30),INDEX(計算!$J$5:$J$49,$A30)),INDEX(計算!$E$5:$E$49,$A30))))</f>
        <v/>
      </c>
      <c r="E30" s="10" t="str">
        <f>IF(OR($A30="",$P$6="出さない"),"",INDEX(計算!$F$5:$F$49,$A30))</f>
        <v/>
      </c>
    </row>
    <row r="31" spans="1:16" ht="22" customHeight="1" x14ac:dyDescent="0.2">
      <c r="A31" s="1" t="str">
        <f>IF(ROW()-4&lt;=計算!$AH$5,INDEX(計算!$Y$5:$AB$49,ROW()-4,計算!$AN$32),"")</f>
        <v/>
      </c>
      <c r="B31" s="10" t="str">
        <f>IF($A31="","",INDEX(計算!$B$5:$B$49,$A31))</f>
        <v/>
      </c>
      <c r="C31" s="22" t="str">
        <f>IF($A31="","",IF($P$9="名字だけ",INDEX(計算!$G$5:$G$49,$A31),IF($P$9="名前だけ",IF(INDEX(計算!$H$5:$H$49,$A31)="",INDEX(計算!$D$5:$D$49,$A31),INDEX(計算!$H$5:$H$49,$A31)),INDEX(計算!$D$5:$D$49,$A31))))</f>
        <v/>
      </c>
      <c r="D31" s="23" t="str">
        <f>IF(OR($A31="",$P$5="しない"),"",IF($P$9="名字だけ",INDEX(計算!$I$5:$I$49,$A31),IF($P$9="名前だけ",IF(INDEX(計算!$J$5:$J$49,$A31)="",INDEX(計算!$E$5:$E$49,$A31),INDEX(計算!$J$5:$J$49,$A31)),INDEX(計算!$E$5:$E$49,$A31))))</f>
        <v/>
      </c>
      <c r="E31" s="10" t="str">
        <f>IF(OR($A31="",$P$6="出さない"),"",INDEX(計算!$F$5:$F$49,$A31))</f>
        <v/>
      </c>
    </row>
    <row r="32" spans="1:16" ht="22" customHeight="1" x14ac:dyDescent="0.2">
      <c r="A32" s="1" t="str">
        <f>IF(ROW()-4&lt;=計算!$AH$5,INDEX(計算!$Y$5:$AB$49,ROW()-4,計算!$AN$32),"")</f>
        <v/>
      </c>
      <c r="B32" s="10" t="str">
        <f>IF($A32="","",INDEX(計算!$B$5:$B$49,$A32))</f>
        <v/>
      </c>
      <c r="C32" s="22" t="str">
        <f>IF($A32="","",IF($P$9="名字だけ",INDEX(計算!$G$5:$G$49,$A32),IF($P$9="名前だけ",IF(INDEX(計算!$H$5:$H$49,$A32)="",INDEX(計算!$D$5:$D$49,$A32),INDEX(計算!$H$5:$H$49,$A32)),INDEX(計算!$D$5:$D$49,$A32))))</f>
        <v/>
      </c>
      <c r="D32" s="23" t="str">
        <f>IF(OR($A32="",$P$5="しない"),"",IF($P$9="名字だけ",INDEX(計算!$I$5:$I$49,$A32),IF($P$9="名前だけ",IF(INDEX(計算!$J$5:$J$49,$A32)="",INDEX(計算!$E$5:$E$49,$A32),INDEX(計算!$J$5:$J$49,$A32)),INDEX(計算!$E$5:$E$49,$A32))))</f>
        <v/>
      </c>
      <c r="E32" s="10" t="str">
        <f>IF(OR($A32="",$P$6="出さない"),"",INDEX(計算!$F$5:$F$49,$A32))</f>
        <v/>
      </c>
    </row>
    <row r="33" spans="1:5" ht="22" customHeight="1" x14ac:dyDescent="0.2">
      <c r="A33" s="1" t="str">
        <f>IF(ROW()-4&lt;=計算!$AH$5,INDEX(計算!$Y$5:$AB$49,ROW()-4,計算!$AN$32),"")</f>
        <v/>
      </c>
      <c r="B33" s="10" t="str">
        <f>IF($A33="","",INDEX(計算!$B$5:$B$49,$A33))</f>
        <v/>
      </c>
      <c r="C33" s="22" t="str">
        <f>IF($A33="","",IF($P$9="名字だけ",INDEX(計算!$G$5:$G$49,$A33),IF($P$9="名前だけ",IF(INDEX(計算!$H$5:$H$49,$A33)="",INDEX(計算!$D$5:$D$49,$A33),INDEX(計算!$H$5:$H$49,$A33)),INDEX(計算!$D$5:$D$49,$A33))))</f>
        <v/>
      </c>
      <c r="D33" s="23" t="str">
        <f>IF(OR($A33="",$P$5="しない"),"",IF($P$9="名字だけ",INDEX(計算!$I$5:$I$49,$A33),IF($P$9="名前だけ",IF(INDEX(計算!$J$5:$J$49,$A33)="",INDEX(計算!$E$5:$E$49,$A33),INDEX(計算!$J$5:$J$49,$A33)),INDEX(計算!$E$5:$E$49,$A33))))</f>
        <v/>
      </c>
      <c r="E33" s="10" t="str">
        <f>IF(OR($A33="",$P$6="出さない"),"",INDEX(計算!$F$5:$F$49,$A33))</f>
        <v/>
      </c>
    </row>
    <row r="34" spans="1:5" ht="22" customHeight="1" x14ac:dyDescent="0.2">
      <c r="A34" s="1" t="str">
        <f>IF(ROW()-4&lt;=計算!$AH$5,INDEX(計算!$Y$5:$AB$49,ROW()-4,計算!$AN$32),"")</f>
        <v/>
      </c>
      <c r="B34" s="10" t="str">
        <f>IF($A34="","",INDEX(計算!$B$5:$B$49,$A34))</f>
        <v/>
      </c>
      <c r="C34" s="22" t="str">
        <f>IF($A34="","",IF($P$9="名字だけ",INDEX(計算!$G$5:$G$49,$A34),IF($P$9="名前だけ",IF(INDEX(計算!$H$5:$H$49,$A34)="",INDEX(計算!$D$5:$D$49,$A34),INDEX(計算!$H$5:$H$49,$A34)),INDEX(計算!$D$5:$D$49,$A34))))</f>
        <v/>
      </c>
      <c r="D34" s="23" t="str">
        <f>IF(OR($A34="",$P$5="しない"),"",IF($P$9="名字だけ",INDEX(計算!$I$5:$I$49,$A34),IF($P$9="名前だけ",IF(INDEX(計算!$J$5:$J$49,$A34)="",INDEX(計算!$E$5:$E$49,$A34),INDEX(計算!$J$5:$J$49,$A34)),INDEX(計算!$E$5:$E$49,$A34))))</f>
        <v/>
      </c>
      <c r="E34" s="10" t="str">
        <f>IF(OR($A34="",$P$6="出さない"),"",INDEX(計算!$F$5:$F$49,$A34))</f>
        <v/>
      </c>
    </row>
    <row r="35" spans="1:5" ht="22" customHeight="1" x14ac:dyDescent="0.2">
      <c r="A35" s="1" t="str">
        <f>IF(ROW()-4&lt;=計算!$AH$5,INDEX(計算!$Y$5:$AB$49,ROW()-4,計算!$AN$32),"")</f>
        <v/>
      </c>
      <c r="B35" s="10" t="str">
        <f>IF($A35="","",INDEX(計算!$B$5:$B$49,$A35))</f>
        <v/>
      </c>
      <c r="C35" s="22" t="str">
        <f>IF($A35="","",IF($P$9="名字だけ",INDEX(計算!$G$5:$G$49,$A35),IF($P$9="名前だけ",IF(INDEX(計算!$H$5:$H$49,$A35)="",INDEX(計算!$D$5:$D$49,$A35),INDEX(計算!$H$5:$H$49,$A35)),INDEX(計算!$D$5:$D$49,$A35))))</f>
        <v/>
      </c>
      <c r="D35" s="23" t="str">
        <f>IF(OR($A35="",$P$5="しない"),"",IF($P$9="名字だけ",INDEX(計算!$I$5:$I$49,$A35),IF($P$9="名前だけ",IF(INDEX(計算!$J$5:$J$49,$A35)="",INDEX(計算!$E$5:$E$49,$A35),INDEX(計算!$J$5:$J$49,$A35)),INDEX(計算!$E$5:$E$49,$A35))))</f>
        <v/>
      </c>
      <c r="E35" s="10" t="str">
        <f>IF(OR($A35="",$P$6="出さない"),"",INDEX(計算!$F$5:$F$49,$A35))</f>
        <v/>
      </c>
    </row>
    <row r="36" spans="1:5" ht="22" customHeight="1" x14ac:dyDescent="0.2">
      <c r="A36" s="1" t="str">
        <f>IF(ROW()-4&lt;=計算!$AH$5,INDEX(計算!$Y$5:$AB$49,ROW()-4,計算!$AN$32),"")</f>
        <v/>
      </c>
      <c r="B36" s="10" t="str">
        <f>IF($A36="","",INDEX(計算!$B$5:$B$49,$A36))</f>
        <v/>
      </c>
      <c r="C36" s="22" t="str">
        <f>IF($A36="","",IF($P$9="名字だけ",INDEX(計算!$G$5:$G$49,$A36),IF($P$9="名前だけ",IF(INDEX(計算!$H$5:$H$49,$A36)="",INDEX(計算!$D$5:$D$49,$A36),INDEX(計算!$H$5:$H$49,$A36)),INDEX(計算!$D$5:$D$49,$A36))))</f>
        <v/>
      </c>
      <c r="D36" s="23" t="str">
        <f>IF(OR($A36="",$P$5="しない"),"",IF($P$9="名字だけ",INDEX(計算!$I$5:$I$49,$A36),IF($P$9="名前だけ",IF(INDEX(計算!$J$5:$J$49,$A36)="",INDEX(計算!$E$5:$E$49,$A36),INDEX(計算!$J$5:$J$49,$A36)),INDEX(計算!$E$5:$E$49,$A36))))</f>
        <v/>
      </c>
      <c r="E36" s="10" t="str">
        <f>IF(OR($A36="",$P$6="出さない"),"",INDEX(計算!$F$5:$F$49,$A36))</f>
        <v/>
      </c>
    </row>
    <row r="37" spans="1:5" ht="22" customHeight="1" x14ac:dyDescent="0.2">
      <c r="A37" s="1" t="str">
        <f>IF(ROW()-4&lt;=計算!$AH$5,INDEX(計算!$Y$5:$AB$49,ROW()-4,計算!$AN$32),"")</f>
        <v/>
      </c>
      <c r="B37" s="10" t="str">
        <f>IF($A37="","",INDEX(計算!$B$5:$B$49,$A37))</f>
        <v/>
      </c>
      <c r="C37" s="22" t="str">
        <f>IF($A37="","",IF($P$9="名字だけ",INDEX(計算!$G$5:$G$49,$A37),IF($P$9="名前だけ",IF(INDEX(計算!$H$5:$H$49,$A37)="",INDEX(計算!$D$5:$D$49,$A37),INDEX(計算!$H$5:$H$49,$A37)),INDEX(計算!$D$5:$D$49,$A37))))</f>
        <v/>
      </c>
      <c r="D37" s="23" t="str">
        <f>IF(OR($A37="",$P$5="しない"),"",IF($P$9="名字だけ",INDEX(計算!$I$5:$I$49,$A37),IF($P$9="名前だけ",IF(INDEX(計算!$J$5:$J$49,$A37)="",INDEX(計算!$E$5:$E$49,$A37),INDEX(計算!$J$5:$J$49,$A37)),INDEX(計算!$E$5:$E$49,$A37))))</f>
        <v/>
      </c>
      <c r="E37" s="10" t="str">
        <f>IF(OR($A37="",$P$6="出さない"),"",INDEX(計算!$F$5:$F$49,$A37))</f>
        <v/>
      </c>
    </row>
    <row r="38" spans="1:5" ht="22" customHeight="1" x14ac:dyDescent="0.2">
      <c r="A38" s="1" t="str">
        <f>IF(ROW()-4&lt;=計算!$AH$5,INDEX(計算!$Y$5:$AB$49,ROW()-4,計算!$AN$32),"")</f>
        <v/>
      </c>
      <c r="B38" s="10" t="str">
        <f>IF($A38="","",INDEX(計算!$B$5:$B$49,$A38))</f>
        <v/>
      </c>
      <c r="C38" s="22" t="str">
        <f>IF($A38="","",IF($P$9="名字だけ",INDEX(計算!$G$5:$G$49,$A38),IF($P$9="名前だけ",IF(INDEX(計算!$H$5:$H$49,$A38)="",INDEX(計算!$D$5:$D$49,$A38),INDEX(計算!$H$5:$H$49,$A38)),INDEX(計算!$D$5:$D$49,$A38))))</f>
        <v/>
      </c>
      <c r="D38" s="23" t="str">
        <f>IF(OR($A38="",$P$5="しない"),"",IF($P$9="名字だけ",INDEX(計算!$I$5:$I$49,$A38),IF($P$9="名前だけ",IF(INDEX(計算!$J$5:$J$49,$A38)="",INDEX(計算!$E$5:$E$49,$A38),INDEX(計算!$J$5:$J$49,$A38)),INDEX(計算!$E$5:$E$49,$A38))))</f>
        <v/>
      </c>
      <c r="E38" s="10" t="str">
        <f>IF(OR($A38="",$P$6="出さない"),"",INDEX(計算!$F$5:$F$49,$A38))</f>
        <v/>
      </c>
    </row>
    <row r="39" spans="1:5" ht="22" customHeight="1" x14ac:dyDescent="0.2">
      <c r="A39" s="1" t="str">
        <f>IF(ROW()-4&lt;=計算!$AH$5,INDEX(計算!$Y$5:$AB$49,ROW()-4,計算!$AN$32),"")</f>
        <v/>
      </c>
      <c r="B39" s="10" t="str">
        <f>IF($A39="","",INDEX(計算!$B$5:$B$49,$A39))</f>
        <v/>
      </c>
      <c r="C39" s="22" t="str">
        <f>IF($A39="","",IF($P$9="名字だけ",INDEX(計算!$G$5:$G$49,$A39),IF($P$9="名前だけ",IF(INDEX(計算!$H$5:$H$49,$A39)="",INDEX(計算!$D$5:$D$49,$A39),INDEX(計算!$H$5:$H$49,$A39)),INDEX(計算!$D$5:$D$49,$A39))))</f>
        <v/>
      </c>
      <c r="D39" s="23" t="str">
        <f>IF(OR($A39="",$P$5="しない"),"",IF($P$9="名字だけ",INDEX(計算!$I$5:$I$49,$A39),IF($P$9="名前だけ",IF(INDEX(計算!$J$5:$J$49,$A39)="",INDEX(計算!$E$5:$E$49,$A39),INDEX(計算!$J$5:$J$49,$A39)),INDEX(計算!$E$5:$E$49,$A39))))</f>
        <v/>
      </c>
      <c r="E39" s="10" t="str">
        <f>IF(OR($A39="",$P$6="出さない"),"",INDEX(計算!$F$5:$F$49,$A39))</f>
        <v/>
      </c>
    </row>
    <row r="40" spans="1:5" ht="22" customHeight="1" x14ac:dyDescent="0.2">
      <c r="A40" s="1" t="str">
        <f>IF(ROW()-4&lt;=計算!$AH$5,INDEX(計算!$Y$5:$AB$49,ROW()-4,計算!$AN$32),"")</f>
        <v/>
      </c>
      <c r="B40" s="10" t="str">
        <f>IF($A40="","",INDEX(計算!$B$5:$B$49,$A40))</f>
        <v/>
      </c>
      <c r="C40" s="22" t="str">
        <f>IF($A40="","",IF($P$9="名字だけ",INDEX(計算!$G$5:$G$49,$A40),IF($P$9="名前だけ",IF(INDEX(計算!$H$5:$H$49,$A40)="",INDEX(計算!$D$5:$D$49,$A40),INDEX(計算!$H$5:$H$49,$A40)),INDEX(計算!$D$5:$D$49,$A40))))</f>
        <v/>
      </c>
      <c r="D40" s="23" t="str">
        <f>IF(OR($A40="",$P$5="しない"),"",IF($P$9="名字だけ",INDEX(計算!$I$5:$I$49,$A40),IF($P$9="名前だけ",IF(INDEX(計算!$J$5:$J$49,$A40)="",INDEX(計算!$E$5:$E$49,$A40),INDEX(計算!$J$5:$J$49,$A40)),INDEX(計算!$E$5:$E$49,$A40))))</f>
        <v/>
      </c>
      <c r="E40" s="10" t="str">
        <f>IF(OR($A40="",$P$6="出さない"),"",INDEX(計算!$F$5:$F$49,$A40))</f>
        <v/>
      </c>
    </row>
    <row r="41" spans="1:5" ht="22" customHeight="1" x14ac:dyDescent="0.2">
      <c r="A41" s="1" t="str">
        <f>IF(ROW()-4&lt;=計算!$AH$5,INDEX(計算!$Y$5:$AB$49,ROW()-4,計算!$AN$32),"")</f>
        <v/>
      </c>
      <c r="B41" s="10" t="str">
        <f>IF($A41="","",INDEX(計算!$B$5:$B$49,$A41))</f>
        <v/>
      </c>
      <c r="C41" s="22" t="str">
        <f>IF($A41="","",IF($P$9="名字だけ",INDEX(計算!$G$5:$G$49,$A41),IF($P$9="名前だけ",IF(INDEX(計算!$H$5:$H$49,$A41)="",INDEX(計算!$D$5:$D$49,$A41),INDEX(計算!$H$5:$H$49,$A41)),INDEX(計算!$D$5:$D$49,$A41))))</f>
        <v/>
      </c>
      <c r="D41" s="23" t="str">
        <f>IF(OR($A41="",$P$5="しない"),"",IF($P$9="名字だけ",INDEX(計算!$I$5:$I$49,$A41),IF($P$9="名前だけ",IF(INDEX(計算!$J$5:$J$49,$A41)="",INDEX(計算!$E$5:$E$49,$A41),INDEX(計算!$J$5:$J$49,$A41)),INDEX(計算!$E$5:$E$49,$A41))))</f>
        <v/>
      </c>
      <c r="E41" s="10" t="str">
        <f>IF(OR($A41="",$P$6="出さない"),"",INDEX(計算!$F$5:$F$49,$A41))</f>
        <v/>
      </c>
    </row>
    <row r="42" spans="1:5" ht="22" customHeight="1" x14ac:dyDescent="0.2">
      <c r="A42" s="1" t="str">
        <f>IF(ROW()-4&lt;=計算!$AH$5,INDEX(計算!$Y$5:$AB$49,ROW()-4,計算!$AN$32),"")</f>
        <v/>
      </c>
      <c r="B42" s="10" t="str">
        <f>IF($A42="","",INDEX(計算!$B$5:$B$49,$A42))</f>
        <v/>
      </c>
      <c r="C42" s="22" t="str">
        <f>IF($A42="","",IF($P$9="名字だけ",INDEX(計算!$G$5:$G$49,$A42),IF($P$9="名前だけ",IF(INDEX(計算!$H$5:$H$49,$A42)="",INDEX(計算!$D$5:$D$49,$A42),INDEX(計算!$H$5:$H$49,$A42)),INDEX(計算!$D$5:$D$49,$A42))))</f>
        <v/>
      </c>
      <c r="D42" s="23" t="str">
        <f>IF(OR($A42="",$P$5="しない"),"",IF($P$9="名字だけ",INDEX(計算!$I$5:$I$49,$A42),IF($P$9="名前だけ",IF(INDEX(計算!$J$5:$J$49,$A42)="",INDEX(計算!$E$5:$E$49,$A42),INDEX(計算!$J$5:$J$49,$A42)),INDEX(計算!$E$5:$E$49,$A42))))</f>
        <v/>
      </c>
      <c r="E42" s="10" t="str">
        <f>IF(OR($A42="",$P$6="出さない"),"",INDEX(計算!$F$5:$F$49,$A42))</f>
        <v/>
      </c>
    </row>
    <row r="43" spans="1:5" ht="22" customHeight="1" x14ac:dyDescent="0.2">
      <c r="A43" s="1" t="str">
        <f>IF(ROW()-4&lt;=計算!$AH$5,INDEX(計算!$Y$5:$AB$49,ROW()-4,計算!$AN$32),"")</f>
        <v/>
      </c>
      <c r="B43" s="10" t="str">
        <f>IF($A43="","",INDEX(計算!$B$5:$B$49,$A43))</f>
        <v/>
      </c>
      <c r="C43" s="22" t="str">
        <f>IF($A43="","",IF($P$9="名字だけ",INDEX(計算!$G$5:$G$49,$A43),IF($P$9="名前だけ",IF(INDEX(計算!$H$5:$H$49,$A43)="",INDEX(計算!$D$5:$D$49,$A43),INDEX(計算!$H$5:$H$49,$A43)),INDEX(計算!$D$5:$D$49,$A43))))</f>
        <v/>
      </c>
      <c r="D43" s="23" t="str">
        <f>IF(OR($A43="",$P$5="しない"),"",IF($P$9="名字だけ",INDEX(計算!$I$5:$I$49,$A43),IF($P$9="名前だけ",IF(INDEX(計算!$J$5:$J$49,$A43)="",INDEX(計算!$E$5:$E$49,$A43),INDEX(計算!$J$5:$J$49,$A43)),INDEX(計算!$E$5:$E$49,$A43))))</f>
        <v/>
      </c>
      <c r="E43" s="10" t="str">
        <f>IF(OR($A43="",$P$6="出さない"),"",INDEX(計算!$F$5:$F$49,$A43))</f>
        <v/>
      </c>
    </row>
    <row r="44" spans="1:5" ht="22" customHeight="1" x14ac:dyDescent="0.2">
      <c r="A44" s="1" t="str">
        <f>IF(ROW()-4&lt;=計算!$AH$5,INDEX(計算!$Y$5:$AB$49,ROW()-4,計算!$AN$32),"")</f>
        <v/>
      </c>
      <c r="B44" s="10" t="str">
        <f>IF($A44="","",INDEX(計算!$B$5:$B$49,$A44))</f>
        <v/>
      </c>
      <c r="C44" s="22" t="str">
        <f>IF($A44="","",IF($P$9="名字だけ",INDEX(計算!$G$5:$G$49,$A44),IF($P$9="名前だけ",IF(INDEX(計算!$H$5:$H$49,$A44)="",INDEX(計算!$D$5:$D$49,$A44),INDEX(計算!$H$5:$H$49,$A44)),INDEX(計算!$D$5:$D$49,$A44))))</f>
        <v/>
      </c>
      <c r="D44" s="23" t="str">
        <f>IF(OR($A44="",$P$5="しない"),"",IF($P$9="名字だけ",INDEX(計算!$I$5:$I$49,$A44),IF($P$9="名前だけ",IF(INDEX(計算!$J$5:$J$49,$A44)="",INDEX(計算!$E$5:$E$49,$A44),INDEX(計算!$J$5:$J$49,$A44)),INDEX(計算!$E$5:$E$49,$A44))))</f>
        <v/>
      </c>
      <c r="E44" s="10" t="str">
        <f>IF(OR($A44="",$P$6="出さない"),"",INDEX(計算!$F$5:$F$49,$A44))</f>
        <v/>
      </c>
    </row>
    <row r="45" spans="1:5" ht="22" customHeight="1" x14ac:dyDescent="0.2">
      <c r="A45" s="1" t="str">
        <f>IF(ROW()-4&lt;=計算!$AH$5,INDEX(計算!$Y$5:$AB$49,ROW()-4,計算!$AN$32),"")</f>
        <v/>
      </c>
      <c r="B45" s="10" t="str">
        <f>IF($A45="","",INDEX(計算!$B$5:$B$49,$A45))</f>
        <v/>
      </c>
      <c r="C45" s="22" t="str">
        <f>IF($A45="","",IF($P$9="名字だけ",INDEX(計算!$G$5:$G$49,$A45),IF($P$9="名前だけ",IF(INDEX(計算!$H$5:$H$49,$A45)="",INDEX(計算!$D$5:$D$49,$A45),INDEX(計算!$H$5:$H$49,$A45)),INDEX(計算!$D$5:$D$49,$A45))))</f>
        <v/>
      </c>
      <c r="D45" s="23" t="str">
        <f>IF(OR($A45="",$P$5="しない"),"",IF($P$9="名字だけ",INDEX(計算!$I$5:$I$49,$A45),IF($P$9="名前だけ",IF(INDEX(計算!$J$5:$J$49,$A45)="",INDEX(計算!$E$5:$E$49,$A45),INDEX(計算!$J$5:$J$49,$A45)),INDEX(計算!$E$5:$E$49,$A45))))</f>
        <v/>
      </c>
      <c r="E45" s="10" t="str">
        <f>IF(OR($A45="",$P$6="出さない"),"",INDEX(計算!$F$5:$F$49,$A45))</f>
        <v/>
      </c>
    </row>
    <row r="46" spans="1:5" ht="22" customHeight="1" x14ac:dyDescent="0.2">
      <c r="A46" s="1" t="str">
        <f>IF(ROW()-4&lt;=計算!$AH$5,INDEX(計算!$Y$5:$AB$49,ROW()-4,計算!$AN$32),"")</f>
        <v/>
      </c>
      <c r="B46" s="10" t="str">
        <f>IF($A46="","",INDEX(計算!$B$5:$B$49,$A46))</f>
        <v/>
      </c>
      <c r="C46" s="22" t="str">
        <f>IF($A46="","",IF($P$9="名字だけ",INDEX(計算!$G$5:$G$49,$A46),IF($P$9="名前だけ",IF(INDEX(計算!$H$5:$H$49,$A46)="",INDEX(計算!$D$5:$D$49,$A46),INDEX(計算!$H$5:$H$49,$A46)),INDEX(計算!$D$5:$D$49,$A46))))</f>
        <v/>
      </c>
      <c r="D46" s="23" t="str">
        <f>IF(OR($A46="",$P$5="しない"),"",IF($P$9="名字だけ",INDEX(計算!$I$5:$I$49,$A46),IF($P$9="名前だけ",IF(INDEX(計算!$J$5:$J$49,$A46)="",INDEX(計算!$E$5:$E$49,$A46),INDEX(計算!$J$5:$J$49,$A46)),INDEX(計算!$E$5:$E$49,$A46))))</f>
        <v/>
      </c>
      <c r="E46" s="10" t="str">
        <f>IF(OR($A46="",$P$6="出さない"),"",INDEX(計算!$F$5:$F$49,$A46))</f>
        <v/>
      </c>
    </row>
    <row r="47" spans="1:5" ht="22" customHeight="1" x14ac:dyDescent="0.2">
      <c r="A47" s="1" t="str">
        <f>IF(ROW()-4&lt;=計算!$AH$5,INDEX(計算!$Y$5:$AB$49,ROW()-4,計算!$AN$32),"")</f>
        <v/>
      </c>
      <c r="B47" s="10" t="str">
        <f>IF($A47="","",INDEX(計算!$B$5:$B$49,$A47))</f>
        <v/>
      </c>
      <c r="C47" s="22" t="str">
        <f>IF($A47="","",IF($P$9="名字だけ",INDEX(計算!$G$5:$G$49,$A47),IF($P$9="名前だけ",IF(INDEX(計算!$H$5:$H$49,$A47)="",INDEX(計算!$D$5:$D$49,$A47),INDEX(計算!$H$5:$H$49,$A47)),INDEX(計算!$D$5:$D$49,$A47))))</f>
        <v/>
      </c>
      <c r="D47" s="23" t="str">
        <f>IF(OR($A47="",$P$5="しない"),"",IF($P$9="名字だけ",INDEX(計算!$I$5:$I$49,$A47),IF($P$9="名前だけ",IF(INDEX(計算!$J$5:$J$49,$A47)="",INDEX(計算!$E$5:$E$49,$A47),INDEX(計算!$J$5:$J$49,$A47)),INDEX(計算!$E$5:$E$49,$A47))))</f>
        <v/>
      </c>
      <c r="E47" s="10" t="str">
        <f>IF(OR($A47="",$P$6="出さない"),"",INDEX(計算!$F$5:$F$49,$A47))</f>
        <v/>
      </c>
    </row>
    <row r="48" spans="1:5" ht="22" customHeight="1" x14ac:dyDescent="0.2">
      <c r="A48" s="1" t="str">
        <f>IF(ROW()-4&lt;=計算!$AH$5,INDEX(計算!$Y$5:$AB$49,ROW()-4,計算!$AN$32),"")</f>
        <v/>
      </c>
      <c r="B48" s="10" t="str">
        <f>IF($A48="","",INDEX(計算!$B$5:$B$49,$A48))</f>
        <v/>
      </c>
      <c r="C48" s="22" t="str">
        <f>IF($A48="","",IF($P$9="名字だけ",INDEX(計算!$G$5:$G$49,$A48),IF($P$9="名前だけ",IF(INDEX(計算!$H$5:$H$49,$A48)="",INDEX(計算!$D$5:$D$49,$A48),INDEX(計算!$H$5:$H$49,$A48)),INDEX(計算!$D$5:$D$49,$A48))))</f>
        <v/>
      </c>
      <c r="D48" s="23" t="str">
        <f>IF(OR($A48="",$P$5="しない"),"",IF($P$9="名字だけ",INDEX(計算!$I$5:$I$49,$A48),IF($P$9="名前だけ",IF(INDEX(計算!$J$5:$J$49,$A48)="",INDEX(計算!$E$5:$E$49,$A48),INDEX(計算!$J$5:$J$49,$A48)),INDEX(計算!$E$5:$E$49,$A48))))</f>
        <v/>
      </c>
      <c r="E48" s="10" t="str">
        <f>IF(OR($A48="",$P$6="出さない"),"",INDEX(計算!$F$5:$F$49,$A48))</f>
        <v/>
      </c>
    </row>
    <row r="49" spans="1:5" ht="22" customHeight="1" x14ac:dyDescent="0.2">
      <c r="A49" s="1" t="str">
        <f>IF(ROW()-4&lt;=計算!$AH$5,INDEX(計算!$Y$5:$AB$49,ROW()-4,計算!$AN$32),"")</f>
        <v/>
      </c>
      <c r="B49" s="10" t="str">
        <f>IF($A49="","",INDEX(計算!$B$5:$B$49,$A49))</f>
        <v/>
      </c>
      <c r="C49" s="22" t="str">
        <f>IF($A49="","",IF($P$9="名字だけ",INDEX(計算!$G$5:$G$49,$A49),IF($P$9="名前だけ",IF(INDEX(計算!$H$5:$H$49,$A49)="",INDEX(計算!$D$5:$D$49,$A49),INDEX(計算!$H$5:$H$49,$A49)),INDEX(計算!$D$5:$D$49,$A49))))</f>
        <v/>
      </c>
      <c r="D49" s="23" t="str">
        <f>IF(OR($A49="",$P$5="しない"),"",IF($P$9="名字だけ",INDEX(計算!$I$5:$I$49,$A49),IF($P$9="名前だけ",IF(INDEX(計算!$J$5:$J$49,$A49)="",INDEX(計算!$E$5:$E$49,$A49),INDEX(計算!$J$5:$J$49,$A49)),INDEX(計算!$E$5:$E$49,$A49))))</f>
        <v/>
      </c>
      <c r="E49" s="10" t="str">
        <f>IF(OR($A49="",$P$6="出さない"),"",INDEX(計算!$F$5:$F$49,$A49))</f>
        <v/>
      </c>
    </row>
    <row r="50" spans="1:5" ht="22" customHeight="1" x14ac:dyDescent="0.2">
      <c r="A50" s="1" t="str">
        <f>IF(ROW()-4&lt;=計算!$AH$5,INDEX(計算!$Y$5:$AB$49,ROW()-4,計算!$AN$32),"")</f>
        <v/>
      </c>
      <c r="B50" s="10" t="str">
        <f>IF($A50="","",INDEX(計算!$B$5:$B$49,$A50))</f>
        <v/>
      </c>
      <c r="C50" s="22" t="str">
        <f>IF($A50="","",IF($P$9="名字だけ",INDEX(計算!$G$5:$G$49,$A50),IF($P$9="名前だけ",IF(INDEX(計算!$H$5:$H$49,$A50)="",INDEX(計算!$D$5:$D$49,$A50),INDEX(計算!$H$5:$H$49,$A50)),INDEX(計算!$D$5:$D$49,$A50))))</f>
        <v/>
      </c>
      <c r="D50" s="23" t="str">
        <f>IF(OR($A50="",$P$5="しない"),"",IF($P$9="名字だけ",INDEX(計算!$I$5:$I$49,$A50),IF($P$9="名前だけ",IF(INDEX(計算!$J$5:$J$49,$A50)="",INDEX(計算!$E$5:$E$49,$A50),INDEX(計算!$J$5:$J$49,$A50)),INDEX(計算!$E$5:$E$49,$A50))))</f>
        <v/>
      </c>
      <c r="E50" s="10" t="str">
        <f>IF(OR($A50="",$P$6="出さない"),"",INDEX(計算!$F$5:$F$49,$A50))</f>
        <v/>
      </c>
    </row>
    <row r="51" spans="1:5" ht="22" customHeight="1" x14ac:dyDescent="0.2">
      <c r="A51" s="1" t="str">
        <f>IF(ROW()-4&lt;=計算!$AH$5,INDEX(計算!$Y$5:$AB$49,ROW()-4,計算!$AN$32),"")</f>
        <v/>
      </c>
      <c r="B51" s="10" t="str">
        <f>IF($A51="","",INDEX(計算!$B$5:$B$49,$A51))</f>
        <v/>
      </c>
      <c r="C51" s="22" t="str">
        <f>IF($A51="","",IF($P$9="名字だけ",INDEX(計算!$G$5:$G$49,$A51),IF($P$9="名前だけ",IF(INDEX(計算!$H$5:$H$49,$A51)="",INDEX(計算!$D$5:$D$49,$A51),INDEX(計算!$H$5:$H$49,$A51)),INDEX(計算!$D$5:$D$49,$A51))))</f>
        <v/>
      </c>
      <c r="D51" s="23" t="str">
        <f>IF(OR($A51="",$P$5="しない"),"",IF($P$9="名字だけ",INDEX(計算!$I$5:$I$49,$A51),IF($P$9="名前だけ",IF(INDEX(計算!$J$5:$J$49,$A51)="",INDEX(計算!$E$5:$E$49,$A51),INDEX(計算!$J$5:$J$49,$A51)),INDEX(計算!$E$5:$E$49,$A51))))</f>
        <v/>
      </c>
      <c r="E51" s="10" t="str">
        <f>IF(OR($A51="",$P$6="出さない"),"",INDEX(計算!$F$5:$F$49,$A51))</f>
        <v/>
      </c>
    </row>
    <row r="52" spans="1:5" ht="22" customHeight="1" x14ac:dyDescent="0.2">
      <c r="A52" s="1" t="str">
        <f>IF(ROW()-4&lt;=計算!$AH$5,INDEX(計算!$Y$5:$AB$49,ROW()-4,計算!$AN$32),"")</f>
        <v/>
      </c>
      <c r="B52" s="10" t="str">
        <f>IF($A52="","",INDEX(計算!$B$5:$B$49,$A52))</f>
        <v/>
      </c>
      <c r="C52" s="22" t="str">
        <f>IF($A52="","",IF($P$9="名字だけ",INDEX(計算!$G$5:$G$49,$A52),IF($P$9="名前だけ",IF(INDEX(計算!$H$5:$H$49,$A52)="",INDEX(計算!$D$5:$D$49,$A52),INDEX(計算!$H$5:$H$49,$A52)),INDEX(計算!$D$5:$D$49,$A52))))</f>
        <v/>
      </c>
      <c r="D52" s="23" t="str">
        <f>IF(OR($A52="",$P$5="しない"),"",IF($P$9="名字だけ",INDEX(計算!$I$5:$I$49,$A52),IF($P$9="名前だけ",IF(INDEX(計算!$J$5:$J$49,$A52)="",INDEX(計算!$E$5:$E$49,$A52),INDEX(計算!$J$5:$J$49,$A52)),INDEX(計算!$E$5:$E$49,$A52))))</f>
        <v/>
      </c>
      <c r="E52" s="10" t="str">
        <f>IF(OR($A52="",$P$6="出さない"),"",INDEX(計算!$F$5:$F$49,$A52))</f>
        <v/>
      </c>
    </row>
    <row r="53" spans="1:5" ht="22" customHeight="1" x14ac:dyDescent="0.2">
      <c r="A53" s="1" t="str">
        <f>IF(ROW()-4&lt;=計算!$AH$5,INDEX(計算!$Y$5:$AB$49,ROW()-4,計算!$AN$32),"")</f>
        <v/>
      </c>
      <c r="B53" s="10" t="str">
        <f>IF($A53="","",INDEX(計算!$B$5:$B$49,$A53))</f>
        <v/>
      </c>
      <c r="C53" s="22" t="str">
        <f>IF($A53="","",IF($P$9="名字だけ",INDEX(計算!$G$5:$G$49,$A53),IF($P$9="名前だけ",IF(INDEX(計算!$H$5:$H$49,$A53)="",INDEX(計算!$D$5:$D$49,$A53),INDEX(計算!$H$5:$H$49,$A53)),INDEX(計算!$D$5:$D$49,$A53))))</f>
        <v/>
      </c>
      <c r="D53" s="23" t="str">
        <f>IF(OR($A53="",$P$5="しない"),"",IF($P$9="名字だけ",INDEX(計算!$I$5:$I$49,$A53),IF($P$9="名前だけ",IF(INDEX(計算!$J$5:$J$49,$A53)="",INDEX(計算!$E$5:$E$49,$A53),INDEX(計算!$J$5:$J$49,$A53)),INDEX(計算!$E$5:$E$49,$A53))))</f>
        <v/>
      </c>
      <c r="E53" s="10" t="str">
        <f>IF(OR($A53="",$P$6="出さない"),"",INDEX(計算!$F$5:$F$49,$A53))</f>
        <v/>
      </c>
    </row>
    <row r="54" spans="1:5" ht="22" customHeight="1" x14ac:dyDescent="0.2">
      <c r="A54" s="1" t="str">
        <f>IF(ROW()-4&lt;=計算!$AH$5,INDEX(計算!$Y$5:$AB$49,ROW()-4,計算!$AN$32),"")</f>
        <v/>
      </c>
      <c r="B54" s="10" t="str">
        <f>IF($A54="","",INDEX(計算!$B$5:$B$49,$A54))</f>
        <v/>
      </c>
      <c r="C54" s="22" t="str">
        <f>IF($A54="","",IF($P$9="名字だけ",INDEX(計算!$G$5:$G$49,$A54),IF($P$9="名前だけ",IF(INDEX(計算!$H$5:$H$49,$A54)="",INDEX(計算!$D$5:$D$49,$A54),INDEX(計算!$H$5:$H$49,$A54)),INDEX(計算!$D$5:$D$49,$A54))))</f>
        <v/>
      </c>
      <c r="D54" s="23" t="str">
        <f>IF(OR($A54="",$P$5="しない"),"",IF($P$9="名字だけ",INDEX(計算!$I$5:$I$49,$A54),IF($P$9="名前だけ",IF(INDEX(計算!$J$5:$J$49,$A54)="",INDEX(計算!$E$5:$E$49,$A54),INDEX(計算!$J$5:$J$49,$A54)),INDEX(計算!$E$5:$E$49,$A54))))</f>
        <v/>
      </c>
      <c r="E54" s="10" t="str">
        <f>IF(OR($A54="",$P$6="出さない"),"",INDEX(計算!$F$5:$F$49,$A54))</f>
        <v/>
      </c>
    </row>
  </sheetData>
  <sheetProtection sheet="1" objects="1" scenarios="1" formatCells="0" formatColumns="0" formatRows="0"/>
  <phoneticPr fontId="8"/>
  <dataValidations count="6">
    <dataValidation type="list" allowBlank="1" showInputMessage="1" showErrorMessage="1" sqref="P4" xr:uid="{D709BB47-A9CE-4443-BD12-4493DE858E1D}">
      <formula1>"出席番号順,男女別（男子が先）,男女別（女子が先）,五十音順"</formula1>
    </dataValidation>
    <dataValidation type="list" allowBlank="1" showInputMessage="1" showErrorMessage="1" sqref="P5" xr:uid="{B719D5D5-EF98-4EE1-9D92-835460105CED}">
      <formula1>"する,しない"</formula1>
    </dataValidation>
    <dataValidation type="list" allowBlank="1" showInputMessage="1" showErrorMessage="1" sqref="P6" xr:uid="{C2346D49-24E5-4874-889C-E3D0BDBC9613}">
      <formula1>"出す,出さない"</formula1>
    </dataValidation>
    <dataValidation type="whole" allowBlank="1" showInputMessage="1" showErrorMessage="1" error="0～8 の数字を入力してください" sqref="P7" xr:uid="{E1B6CD96-A72C-49EC-A289-661BE836ED57}">
      <formula1>0</formula1>
      <formula2>8</formula2>
    </dataValidation>
    <dataValidation type="whole" allowBlank="1" showInputMessage="1" showErrorMessage="1" error="0～5 の数字を入力してください" sqref="P8" xr:uid="{9FFB6A61-9749-48B9-8582-EC55FC582AE6}">
      <formula1>0</formula1>
      <formula2>5</formula2>
    </dataValidation>
    <dataValidation type="list" allowBlank="1" showInputMessage="1" showErrorMessage="1" sqref="P9" xr:uid="{E6CB052C-BBFF-4E68-92F4-30BB5966748E}">
      <formula1>"フルネーム,名字だけ,名前だけ"</formula1>
    </dataValidation>
  </dataValidations>
  <hyperlinks>
    <hyperlink ref="O1" location="ホーム!A1" display="◀ ホームへ戻る" xr:uid="{0D9907EC-E477-46AB-9565-CF2268D21406}"/>
  </hyperlinks>
  <printOptions horizontalCentered="1"/>
  <pageMargins left="0.4724409448818897" right="0.4724409448818897" top="0.51181102362204722" bottom="0.39370078740157477" header="0" footer="0"/>
  <pageSetup paperSize="9" scale="8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A1AFB56-0ACC-4423-B8BC-7C551EF04BE6}">
            <xm:f>ROW()-4&lt;=計算!$AN$34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B5:E54</xm:sqref>
        </x14:conditionalFormatting>
        <x14:conditionalFormatting xmlns:xm="http://schemas.microsoft.com/office/excel/2006/main">
          <x14:cfRule type="expression" priority="2" id="{9D553BBB-1B29-43AD-AD5D-D08914587A3E}">
            <xm:f>AND(COLUMN()-5&lt;=計算!$AN$33,ROW()-4&lt;=計算!$AN$34)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F4:M54</xm:sqref>
        </x14:conditionalFormatting>
        <x14:conditionalFormatting xmlns:xm="http://schemas.microsoft.com/office/excel/2006/main">
          <x14:cfRule type="expression" priority="3" id="{F308765D-5AD5-4C2D-AC43-975DBC652B37}">
            <xm:f>COLUMN()-5&lt;=計算!$AN$33</xm:f>
            <x14:dxf>
              <fill>
                <patternFill>
                  <bgColor rgb="FFD9D9D9"/>
                </patternFill>
              </fill>
            </x14:dxf>
          </x14:cfRule>
          <xm:sqref>F4:M4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28CF0-B5B8-4D00-A75F-1172DF5547B7}">
  <sheetPr>
    <tabColor rgb="FF4472C4"/>
    <pageSetUpPr fitToPage="1"/>
  </sheetPr>
  <dimension ref="A1:AJ53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5.64453125" style="1" customWidth="1"/>
    <col min="3" max="3" width="16.64453125" style="1" customWidth="1"/>
    <col min="4" max="33" width="3.05859375" style="1" customWidth="1"/>
    <col min="34" max="34" width="3.64453125" style="1" customWidth="1"/>
    <col min="35" max="36" width="22.64453125" style="1" customWidth="1"/>
    <col min="37" max="16384" width="8.9375" style="1"/>
  </cols>
  <sheetData>
    <row r="1" spans="1:36" ht="30" customHeight="1" x14ac:dyDescent="0.2">
      <c r="B1" s="17" t="str">
        <f>$AJ$3</f>
        <v>チェック表</v>
      </c>
      <c r="AI1" s="8" t="s">
        <v>48</v>
      </c>
    </row>
    <row r="2" spans="1:36" x14ac:dyDescent="0.2">
      <c r="B2" s="1" t="str">
        <f>計算!$AN$3</f>
        <v>〇年〇組</v>
      </c>
      <c r="AI2" s="5" t="s">
        <v>57</v>
      </c>
      <c r="AJ2" s="5"/>
    </row>
    <row r="3" spans="1:36" ht="66" customHeight="1" x14ac:dyDescent="0.2">
      <c r="B3" s="19" t="s">
        <v>1</v>
      </c>
      <c r="C3" s="19" t="s">
        <v>3</v>
      </c>
      <c r="D3" s="25" t="str">
        <f>IF(AND(COLUMN()-3&lt;=計算!$AN$8,MOD(COLUMN()-4,計算!$AN$7)=INT((計算!$AN$7-1)/2)),INDEX($AJ$10:$AJ$39,INT((COLUMN()-4)/計算!$AN$7)+1)&amp;"","")</f>
        <v/>
      </c>
      <c r="E3" s="25" t="str">
        <f>IF(AND(COLUMN()-3&lt;=計算!$AN$8,MOD(COLUMN()-4,計算!$AN$7)=INT((計算!$AN$7-1)/2)),INDEX($AJ$10:$AJ$39,INT((COLUMN()-4)/計算!$AN$7)+1)&amp;"","")</f>
        <v/>
      </c>
      <c r="F3" s="25" t="str">
        <f>IF(AND(COLUMN()-3&lt;=計算!$AN$8,MOD(COLUMN()-4,計算!$AN$7)=INT((計算!$AN$7-1)/2)),INDEX($AJ$10:$AJ$39,INT((COLUMN()-4)/計算!$AN$7)+1)&amp;"","")</f>
        <v/>
      </c>
      <c r="G3" s="25" t="str">
        <f>IF(AND(COLUMN()-3&lt;=計算!$AN$8,MOD(COLUMN()-4,計算!$AN$7)=INT((計算!$AN$7-1)/2)),INDEX($AJ$10:$AJ$39,INT((COLUMN()-4)/計算!$AN$7)+1)&amp;"","")</f>
        <v/>
      </c>
      <c r="H3" s="25" t="str">
        <f>IF(AND(COLUMN()-3&lt;=計算!$AN$8,MOD(COLUMN()-4,計算!$AN$7)=INT((計算!$AN$7-1)/2)),INDEX($AJ$10:$AJ$39,INT((COLUMN()-4)/計算!$AN$7)+1)&amp;"","")</f>
        <v/>
      </c>
      <c r="I3" s="25" t="str">
        <f>IF(AND(COLUMN()-3&lt;=計算!$AN$8,MOD(COLUMN()-4,計算!$AN$7)=INT((計算!$AN$7-1)/2)),INDEX($AJ$10:$AJ$39,INT((COLUMN()-4)/計算!$AN$7)+1)&amp;"","")</f>
        <v/>
      </c>
      <c r="J3" s="25" t="str">
        <f>IF(AND(COLUMN()-3&lt;=計算!$AN$8,MOD(COLUMN()-4,計算!$AN$7)=INT((計算!$AN$7-1)/2)),INDEX($AJ$10:$AJ$39,INT((COLUMN()-4)/計算!$AN$7)+1)&amp;"","")</f>
        <v/>
      </c>
      <c r="K3" s="25" t="str">
        <f>IF(AND(COLUMN()-3&lt;=計算!$AN$8,MOD(COLUMN()-4,計算!$AN$7)=INT((計算!$AN$7-1)/2)),INDEX($AJ$10:$AJ$39,INT((COLUMN()-4)/計算!$AN$7)+1)&amp;"","")</f>
        <v/>
      </c>
      <c r="L3" s="25" t="str">
        <f>IF(AND(COLUMN()-3&lt;=計算!$AN$8,MOD(COLUMN()-4,計算!$AN$7)=INT((計算!$AN$7-1)/2)),INDEX($AJ$10:$AJ$39,INT((COLUMN()-4)/計算!$AN$7)+1)&amp;"","")</f>
        <v/>
      </c>
      <c r="M3" s="25" t="str">
        <f>IF(AND(COLUMN()-3&lt;=計算!$AN$8,MOD(COLUMN()-4,計算!$AN$7)=INT((計算!$AN$7-1)/2)),INDEX($AJ$10:$AJ$39,INT((COLUMN()-4)/計算!$AN$7)+1)&amp;"","")</f>
        <v/>
      </c>
      <c r="N3" s="25" t="str">
        <f>IF(AND(COLUMN()-3&lt;=計算!$AN$8,MOD(COLUMN()-4,計算!$AN$7)=INT((計算!$AN$7-1)/2)),INDEX($AJ$10:$AJ$39,INT((COLUMN()-4)/計算!$AN$7)+1)&amp;"","")</f>
        <v/>
      </c>
      <c r="O3" s="25" t="str">
        <f>IF(AND(COLUMN()-3&lt;=計算!$AN$8,MOD(COLUMN()-4,計算!$AN$7)=INT((計算!$AN$7-1)/2)),INDEX($AJ$10:$AJ$39,INT((COLUMN()-4)/計算!$AN$7)+1)&amp;"","")</f>
        <v/>
      </c>
      <c r="P3" s="25" t="str">
        <f>IF(AND(COLUMN()-3&lt;=計算!$AN$8,MOD(COLUMN()-4,計算!$AN$7)=INT((計算!$AN$7-1)/2)),INDEX($AJ$10:$AJ$39,INT((COLUMN()-4)/計算!$AN$7)+1)&amp;"","")</f>
        <v/>
      </c>
      <c r="Q3" s="25" t="str">
        <f>IF(AND(COLUMN()-3&lt;=計算!$AN$8,MOD(COLUMN()-4,計算!$AN$7)=INT((計算!$AN$7-1)/2)),INDEX($AJ$10:$AJ$39,INT((COLUMN()-4)/計算!$AN$7)+1)&amp;"","")</f>
        <v/>
      </c>
      <c r="R3" s="25" t="str">
        <f>IF(AND(COLUMN()-3&lt;=計算!$AN$8,MOD(COLUMN()-4,計算!$AN$7)=INT((計算!$AN$7-1)/2)),INDEX($AJ$10:$AJ$39,INT((COLUMN()-4)/計算!$AN$7)+1)&amp;"","")</f>
        <v/>
      </c>
      <c r="S3" s="25" t="str">
        <f>IF(AND(COLUMN()-3&lt;=計算!$AN$8,MOD(COLUMN()-4,計算!$AN$7)=INT((計算!$AN$7-1)/2)),INDEX($AJ$10:$AJ$39,INT((COLUMN()-4)/計算!$AN$7)+1)&amp;"","")</f>
        <v/>
      </c>
      <c r="T3" s="25" t="str">
        <f>IF(AND(COLUMN()-3&lt;=計算!$AN$8,MOD(COLUMN()-4,計算!$AN$7)=INT((計算!$AN$7-1)/2)),INDEX($AJ$10:$AJ$39,INT((COLUMN()-4)/計算!$AN$7)+1)&amp;"","")</f>
        <v/>
      </c>
      <c r="U3" s="25" t="str">
        <f>IF(AND(COLUMN()-3&lt;=計算!$AN$8,MOD(COLUMN()-4,計算!$AN$7)=INT((計算!$AN$7-1)/2)),INDEX($AJ$10:$AJ$39,INT((COLUMN()-4)/計算!$AN$7)+1)&amp;"","")</f>
        <v/>
      </c>
      <c r="V3" s="25" t="str">
        <f>IF(AND(COLUMN()-3&lt;=計算!$AN$8,MOD(COLUMN()-4,計算!$AN$7)=INT((計算!$AN$7-1)/2)),INDEX($AJ$10:$AJ$39,INT((COLUMN()-4)/計算!$AN$7)+1)&amp;"","")</f>
        <v/>
      </c>
      <c r="W3" s="25" t="str">
        <f>IF(AND(COLUMN()-3&lt;=計算!$AN$8,MOD(COLUMN()-4,計算!$AN$7)=INT((計算!$AN$7-1)/2)),INDEX($AJ$10:$AJ$39,INT((COLUMN()-4)/計算!$AN$7)+1)&amp;"","")</f>
        <v/>
      </c>
      <c r="X3" s="25" t="str">
        <f>IF(AND(COLUMN()-3&lt;=計算!$AN$8,MOD(COLUMN()-4,計算!$AN$7)=INT((計算!$AN$7-1)/2)),INDEX($AJ$10:$AJ$39,INT((COLUMN()-4)/計算!$AN$7)+1)&amp;"","")</f>
        <v/>
      </c>
      <c r="Y3" s="25" t="str">
        <f>IF(AND(COLUMN()-3&lt;=計算!$AN$8,MOD(COLUMN()-4,計算!$AN$7)=INT((計算!$AN$7-1)/2)),INDEX($AJ$10:$AJ$39,INT((COLUMN()-4)/計算!$AN$7)+1)&amp;"","")</f>
        <v/>
      </c>
      <c r="Z3" s="25" t="str">
        <f>IF(AND(COLUMN()-3&lt;=計算!$AN$8,MOD(COLUMN()-4,計算!$AN$7)=INT((計算!$AN$7-1)/2)),INDEX($AJ$10:$AJ$39,INT((COLUMN()-4)/計算!$AN$7)+1)&amp;"","")</f>
        <v/>
      </c>
      <c r="AA3" s="25" t="str">
        <f>IF(AND(COLUMN()-3&lt;=計算!$AN$8,MOD(COLUMN()-4,計算!$AN$7)=INT((計算!$AN$7-1)/2)),INDEX($AJ$10:$AJ$39,INT((COLUMN()-4)/計算!$AN$7)+1)&amp;"","")</f>
        <v/>
      </c>
      <c r="AB3" s="25" t="str">
        <f>IF(AND(COLUMN()-3&lt;=計算!$AN$8,MOD(COLUMN()-4,計算!$AN$7)=INT((計算!$AN$7-1)/2)),INDEX($AJ$10:$AJ$39,INT((COLUMN()-4)/計算!$AN$7)+1)&amp;"","")</f>
        <v/>
      </c>
      <c r="AC3" s="25" t="str">
        <f>IF(AND(COLUMN()-3&lt;=計算!$AN$8,MOD(COLUMN()-4,計算!$AN$7)=INT((計算!$AN$7-1)/2)),INDEX($AJ$10:$AJ$39,INT((COLUMN()-4)/計算!$AN$7)+1)&amp;"","")</f>
        <v/>
      </c>
      <c r="AD3" s="25" t="str">
        <f>IF(AND(COLUMN()-3&lt;=計算!$AN$8,MOD(COLUMN()-4,計算!$AN$7)=INT((計算!$AN$7-1)/2)),INDEX($AJ$10:$AJ$39,INT((COLUMN()-4)/計算!$AN$7)+1)&amp;"","")</f>
        <v/>
      </c>
      <c r="AE3" s="25" t="str">
        <f>IF(AND(COLUMN()-3&lt;=計算!$AN$8,MOD(COLUMN()-4,計算!$AN$7)=INT((計算!$AN$7-1)/2)),INDEX($AJ$10:$AJ$39,INT((COLUMN()-4)/計算!$AN$7)+1)&amp;"","")</f>
        <v/>
      </c>
      <c r="AF3" s="25" t="str">
        <f>IF(AND(COLUMN()-3&lt;=計算!$AN$8,MOD(COLUMN()-4,計算!$AN$7)=INT((計算!$AN$7-1)/2)),INDEX($AJ$10:$AJ$39,INT((COLUMN()-4)/計算!$AN$7)+1)&amp;"","")</f>
        <v/>
      </c>
      <c r="AG3" s="25" t="str">
        <f>IF(AND(COLUMN()-3&lt;=計算!$AN$8,MOD(COLUMN()-4,計算!$AN$7)=INT((計算!$AN$7-1)/2)),INDEX($AJ$10:$AJ$39,INT((COLUMN()-4)/計算!$AN$7)+1)&amp;"","")</f>
        <v/>
      </c>
      <c r="AI3" s="24" t="s">
        <v>58</v>
      </c>
      <c r="AJ3" s="12" t="s">
        <v>80</v>
      </c>
    </row>
    <row r="4" spans="1:36" ht="21" customHeight="1" x14ac:dyDescent="0.2">
      <c r="A4" s="1" t="str">
        <f>IF(ROW()-3&lt;=計算!$AH$5,INDEX(計算!$Y$5:$AB$49,ROW()-3,計算!$AN$5),"")</f>
        <v/>
      </c>
      <c r="B4" s="10" t="str">
        <f>IF($A4="","",INDEX(計算!$B$5:$B$49,$A4))</f>
        <v/>
      </c>
      <c r="C4" s="22" t="str">
        <f>IF($A4="","",IF($AJ$7="名字だけ",INDEX(計算!$G$5:$G$49,$A4),IF($AJ$7="名前だけ",IF(INDEX(計算!$H$5:$H$49,$A4)="",INDEX(計算!$D$5:$D$49,$A4),INDEX(計算!$H$5:$H$49,$A4)),INDEX(計算!$D$5:$D$49,$A4))))</f>
        <v/>
      </c>
      <c r="AI4" s="24" t="s">
        <v>81</v>
      </c>
      <c r="AJ4" s="12">
        <v>10</v>
      </c>
    </row>
    <row r="5" spans="1:36" ht="21" customHeight="1" x14ac:dyDescent="0.2">
      <c r="A5" s="1" t="str">
        <f>IF(ROW()-3&lt;=計算!$AH$5,INDEX(計算!$Y$5:$AB$49,ROW()-3,計算!$AN$5),"")</f>
        <v/>
      </c>
      <c r="B5" s="10" t="str">
        <f>IF($A5="","",INDEX(計算!$B$5:$B$49,$A5))</f>
        <v/>
      </c>
      <c r="C5" s="22" t="str">
        <f>IF($A5="","",IF($AJ$7="名字だけ",INDEX(計算!$G$5:$G$49,$A5),IF($AJ$7="名前だけ",IF(INDEX(計算!$H$5:$H$49,$A5)="",INDEX(計算!$D$5:$D$49,$A5),INDEX(計算!$H$5:$H$49,$A5)),INDEX(計算!$D$5:$D$49,$A5))))</f>
        <v/>
      </c>
      <c r="AI5" s="24" t="s">
        <v>59</v>
      </c>
      <c r="AJ5" s="12" t="s">
        <v>60</v>
      </c>
    </row>
    <row r="6" spans="1:36" ht="21" customHeight="1" x14ac:dyDescent="0.2">
      <c r="A6" s="1" t="str">
        <f>IF(ROW()-3&lt;=計算!$AH$5,INDEX(計算!$Y$5:$AB$49,ROW()-3,計算!$AN$5),"")</f>
        <v/>
      </c>
      <c r="B6" s="10" t="str">
        <f>IF($A6="","",INDEX(計算!$B$5:$B$49,$A6))</f>
        <v/>
      </c>
      <c r="C6" s="22" t="str">
        <f>IF($A6="","",IF($AJ$7="名字だけ",INDEX(計算!$G$5:$G$49,$A6),IF($AJ$7="名前だけ",IF(INDEX(計算!$H$5:$H$49,$A6)="",INDEX(計算!$D$5:$D$49,$A6),INDEX(計算!$H$5:$H$49,$A6)),INDEX(計算!$D$5:$D$49,$A6))))</f>
        <v/>
      </c>
      <c r="AI6" s="24" t="s">
        <v>65</v>
      </c>
      <c r="AJ6" s="12">
        <v>0</v>
      </c>
    </row>
    <row r="7" spans="1:36" ht="21" customHeight="1" x14ac:dyDescent="0.2">
      <c r="A7" s="1" t="str">
        <f>IF(ROW()-3&lt;=計算!$AH$5,INDEX(計算!$Y$5:$AB$49,ROW()-3,計算!$AN$5),"")</f>
        <v/>
      </c>
      <c r="B7" s="10" t="str">
        <f>IF($A7="","",INDEX(計算!$B$5:$B$49,$A7))</f>
        <v/>
      </c>
      <c r="C7" s="22" t="str">
        <f>IF($A7="","",IF($AJ$7="名字だけ",INDEX(計算!$G$5:$G$49,$A7),IF($AJ$7="名前だけ",IF(INDEX(計算!$H$5:$H$49,$A7)="",INDEX(計算!$D$5:$D$49,$A7),INDEX(計算!$H$5:$H$49,$A7)),INDEX(計算!$D$5:$D$49,$A7))))</f>
        <v/>
      </c>
      <c r="AI7" s="24" t="s">
        <v>66</v>
      </c>
      <c r="AJ7" s="12" t="s">
        <v>67</v>
      </c>
    </row>
    <row r="8" spans="1:36" ht="21" customHeight="1" x14ac:dyDescent="0.2">
      <c r="A8" s="1" t="str">
        <f>IF(ROW()-3&lt;=計算!$AH$5,INDEX(計算!$Y$5:$AB$49,ROW()-3,計算!$AN$5),"")</f>
        <v/>
      </c>
      <c r="B8" s="10" t="str">
        <f>IF($A8="","",INDEX(計算!$B$5:$B$49,$A8))</f>
        <v/>
      </c>
      <c r="C8" s="22" t="str">
        <f>IF($A8="","",IF($AJ$7="名字だけ",INDEX(計算!$G$5:$G$49,$A8),IF($AJ$7="名前だけ",IF(INDEX(計算!$H$5:$H$49,$A8)="",INDEX(計算!$D$5:$D$49,$A8),INDEX(計算!$H$5:$H$49,$A8)),INDEX(計算!$D$5:$D$49,$A8))))</f>
        <v/>
      </c>
    </row>
    <row r="9" spans="1:36" ht="21" customHeight="1" x14ac:dyDescent="0.2">
      <c r="A9" s="1" t="str">
        <f>IF(ROW()-3&lt;=計算!$AH$5,INDEX(計算!$Y$5:$AB$49,ROW()-3,計算!$AN$5),"")</f>
        <v/>
      </c>
      <c r="B9" s="10" t="str">
        <f>IF($A9="","",INDEX(計算!$B$5:$B$49,$A9))</f>
        <v/>
      </c>
      <c r="C9" s="22" t="str">
        <f>IF($A9="","",IF($AJ$7="名字だけ",INDEX(計算!$G$5:$G$49,$A9),IF($AJ$7="名前だけ",IF(INDEX(計算!$H$5:$H$49,$A9)="",INDEX(計算!$D$5:$D$49,$A9),INDEX(計算!$H$5:$H$49,$A9)),INDEX(計算!$D$5:$D$49,$A9))))</f>
        <v/>
      </c>
      <c r="AI9" s="5" t="s">
        <v>82</v>
      </c>
      <c r="AJ9" s="5"/>
    </row>
    <row r="10" spans="1:36" ht="21" customHeight="1" x14ac:dyDescent="0.2">
      <c r="A10" s="1" t="str">
        <f>IF(ROW()-3&lt;=計算!$AH$5,INDEX(計算!$Y$5:$AB$49,ROW()-3,計算!$AN$5),"")</f>
        <v/>
      </c>
      <c r="B10" s="10" t="str">
        <f>IF($A10="","",INDEX(計算!$B$5:$B$49,$A10))</f>
        <v/>
      </c>
      <c r="C10" s="22" t="str">
        <f>IF($A10="","",IF($AJ$7="名字だけ",INDEX(計算!$G$5:$G$49,$A10),IF($AJ$7="名前だけ",IF(INDEX(計算!$H$5:$H$49,$A10)="",INDEX(計算!$D$5:$D$49,$A10),INDEX(計算!$H$5:$H$49,$A10)),INDEX(計算!$D$5:$D$49,$A10))))</f>
        <v/>
      </c>
      <c r="AI10" s="24" t="s">
        <v>83</v>
      </c>
      <c r="AJ10" s="26"/>
    </row>
    <row r="11" spans="1:36" ht="21" customHeight="1" x14ac:dyDescent="0.2">
      <c r="A11" s="1" t="str">
        <f>IF(ROW()-3&lt;=計算!$AH$5,INDEX(計算!$Y$5:$AB$49,ROW()-3,計算!$AN$5),"")</f>
        <v/>
      </c>
      <c r="B11" s="10" t="str">
        <f>IF($A11="","",INDEX(計算!$B$5:$B$49,$A11))</f>
        <v/>
      </c>
      <c r="C11" s="22" t="str">
        <f>IF($A11="","",IF($AJ$7="名字だけ",INDEX(計算!$G$5:$G$49,$A11),IF($AJ$7="名前だけ",IF(INDEX(計算!$H$5:$H$49,$A11)="",INDEX(計算!$D$5:$D$49,$A11),INDEX(計算!$H$5:$H$49,$A11)),INDEX(計算!$D$5:$D$49,$A11))))</f>
        <v/>
      </c>
      <c r="AI11" s="24" t="s">
        <v>84</v>
      </c>
      <c r="AJ11" s="26"/>
    </row>
    <row r="12" spans="1:36" ht="21" customHeight="1" x14ac:dyDescent="0.2">
      <c r="A12" s="1" t="str">
        <f>IF(ROW()-3&lt;=計算!$AH$5,INDEX(計算!$Y$5:$AB$49,ROW()-3,計算!$AN$5),"")</f>
        <v/>
      </c>
      <c r="B12" s="10" t="str">
        <f>IF($A12="","",INDEX(計算!$B$5:$B$49,$A12))</f>
        <v/>
      </c>
      <c r="C12" s="22" t="str">
        <f>IF($A12="","",IF($AJ$7="名字だけ",INDEX(計算!$G$5:$G$49,$A12),IF($AJ$7="名前だけ",IF(INDEX(計算!$H$5:$H$49,$A12)="",INDEX(計算!$D$5:$D$49,$A12),INDEX(計算!$H$5:$H$49,$A12)),INDEX(計算!$D$5:$D$49,$A12))))</f>
        <v/>
      </c>
      <c r="AI12" s="24" t="s">
        <v>85</v>
      </c>
      <c r="AJ12" s="26"/>
    </row>
    <row r="13" spans="1:36" ht="21" customHeight="1" x14ac:dyDescent="0.2">
      <c r="A13" s="1" t="str">
        <f>IF(ROW()-3&lt;=計算!$AH$5,INDEX(計算!$Y$5:$AB$49,ROW()-3,計算!$AN$5),"")</f>
        <v/>
      </c>
      <c r="B13" s="10" t="str">
        <f>IF($A13="","",INDEX(計算!$B$5:$B$49,$A13))</f>
        <v/>
      </c>
      <c r="C13" s="22" t="str">
        <f>IF($A13="","",IF($AJ$7="名字だけ",INDEX(計算!$G$5:$G$49,$A13),IF($AJ$7="名前だけ",IF(INDEX(計算!$H$5:$H$49,$A13)="",INDEX(計算!$D$5:$D$49,$A13),INDEX(計算!$H$5:$H$49,$A13)),INDEX(計算!$D$5:$D$49,$A13))))</f>
        <v/>
      </c>
      <c r="AI13" s="24" t="s">
        <v>86</v>
      </c>
      <c r="AJ13" s="26"/>
    </row>
    <row r="14" spans="1:36" ht="21" customHeight="1" x14ac:dyDescent="0.2">
      <c r="A14" s="1" t="str">
        <f>IF(ROW()-3&lt;=計算!$AH$5,INDEX(計算!$Y$5:$AB$49,ROW()-3,計算!$AN$5),"")</f>
        <v/>
      </c>
      <c r="B14" s="10" t="str">
        <f>IF($A14="","",INDEX(計算!$B$5:$B$49,$A14))</f>
        <v/>
      </c>
      <c r="C14" s="22" t="str">
        <f>IF($A14="","",IF($AJ$7="名字だけ",INDEX(計算!$G$5:$G$49,$A14),IF($AJ$7="名前だけ",IF(INDEX(計算!$H$5:$H$49,$A14)="",INDEX(計算!$D$5:$D$49,$A14),INDEX(計算!$H$5:$H$49,$A14)),INDEX(計算!$D$5:$D$49,$A14))))</f>
        <v/>
      </c>
      <c r="AI14" s="24" t="s">
        <v>87</v>
      </c>
      <c r="AJ14" s="26"/>
    </row>
    <row r="15" spans="1:36" ht="21" customHeight="1" x14ac:dyDescent="0.2">
      <c r="A15" s="1" t="str">
        <f>IF(ROW()-3&lt;=計算!$AH$5,INDEX(計算!$Y$5:$AB$49,ROW()-3,計算!$AN$5),"")</f>
        <v/>
      </c>
      <c r="B15" s="10" t="str">
        <f>IF($A15="","",INDEX(計算!$B$5:$B$49,$A15))</f>
        <v/>
      </c>
      <c r="C15" s="22" t="str">
        <f>IF($A15="","",IF($AJ$7="名字だけ",INDEX(計算!$G$5:$G$49,$A15),IF($AJ$7="名前だけ",IF(INDEX(計算!$H$5:$H$49,$A15)="",INDEX(計算!$D$5:$D$49,$A15),INDEX(計算!$H$5:$H$49,$A15)),INDEX(計算!$D$5:$D$49,$A15))))</f>
        <v/>
      </c>
      <c r="AI15" s="24" t="s">
        <v>88</v>
      </c>
      <c r="AJ15" s="26"/>
    </row>
    <row r="16" spans="1:36" ht="21" customHeight="1" x14ac:dyDescent="0.2">
      <c r="A16" s="1" t="str">
        <f>IF(ROW()-3&lt;=計算!$AH$5,INDEX(計算!$Y$5:$AB$49,ROW()-3,計算!$AN$5),"")</f>
        <v/>
      </c>
      <c r="B16" s="10" t="str">
        <f>IF($A16="","",INDEX(計算!$B$5:$B$49,$A16))</f>
        <v/>
      </c>
      <c r="C16" s="22" t="str">
        <f>IF($A16="","",IF($AJ$7="名字だけ",INDEX(計算!$G$5:$G$49,$A16),IF($AJ$7="名前だけ",IF(INDEX(計算!$H$5:$H$49,$A16)="",INDEX(計算!$D$5:$D$49,$A16),INDEX(計算!$H$5:$H$49,$A16)),INDEX(計算!$D$5:$D$49,$A16))))</f>
        <v/>
      </c>
      <c r="AI16" s="24" t="s">
        <v>89</v>
      </c>
      <c r="AJ16" s="26"/>
    </row>
    <row r="17" spans="1:36" ht="21" customHeight="1" x14ac:dyDescent="0.2">
      <c r="A17" s="1" t="str">
        <f>IF(ROW()-3&lt;=計算!$AH$5,INDEX(計算!$Y$5:$AB$49,ROW()-3,計算!$AN$5),"")</f>
        <v/>
      </c>
      <c r="B17" s="10" t="str">
        <f>IF($A17="","",INDEX(計算!$B$5:$B$49,$A17))</f>
        <v/>
      </c>
      <c r="C17" s="22" t="str">
        <f>IF($A17="","",IF($AJ$7="名字だけ",INDEX(計算!$G$5:$G$49,$A17),IF($AJ$7="名前だけ",IF(INDEX(計算!$H$5:$H$49,$A17)="",INDEX(計算!$D$5:$D$49,$A17),INDEX(計算!$H$5:$H$49,$A17)),INDEX(計算!$D$5:$D$49,$A17))))</f>
        <v/>
      </c>
      <c r="AI17" s="24" t="s">
        <v>90</v>
      </c>
      <c r="AJ17" s="26"/>
    </row>
    <row r="18" spans="1:36" ht="21" customHeight="1" x14ac:dyDescent="0.2">
      <c r="A18" s="1" t="str">
        <f>IF(ROW()-3&lt;=計算!$AH$5,INDEX(計算!$Y$5:$AB$49,ROW()-3,計算!$AN$5),"")</f>
        <v/>
      </c>
      <c r="B18" s="10" t="str">
        <f>IF($A18="","",INDEX(計算!$B$5:$B$49,$A18))</f>
        <v/>
      </c>
      <c r="C18" s="22" t="str">
        <f>IF($A18="","",IF($AJ$7="名字だけ",INDEX(計算!$G$5:$G$49,$A18),IF($AJ$7="名前だけ",IF(INDEX(計算!$H$5:$H$49,$A18)="",INDEX(計算!$D$5:$D$49,$A18),INDEX(計算!$H$5:$H$49,$A18)),INDEX(計算!$D$5:$D$49,$A18))))</f>
        <v/>
      </c>
      <c r="AI18" s="24" t="s">
        <v>91</v>
      </c>
      <c r="AJ18" s="26"/>
    </row>
    <row r="19" spans="1:36" ht="21" customHeight="1" x14ac:dyDescent="0.2">
      <c r="A19" s="1" t="str">
        <f>IF(ROW()-3&lt;=計算!$AH$5,INDEX(計算!$Y$5:$AB$49,ROW()-3,計算!$AN$5),"")</f>
        <v/>
      </c>
      <c r="B19" s="10" t="str">
        <f>IF($A19="","",INDEX(計算!$B$5:$B$49,$A19))</f>
        <v/>
      </c>
      <c r="C19" s="22" t="str">
        <f>IF($A19="","",IF($AJ$7="名字だけ",INDEX(計算!$G$5:$G$49,$A19),IF($AJ$7="名前だけ",IF(INDEX(計算!$H$5:$H$49,$A19)="",INDEX(計算!$D$5:$D$49,$A19),INDEX(計算!$H$5:$H$49,$A19)),INDEX(計算!$D$5:$D$49,$A19))))</f>
        <v/>
      </c>
      <c r="AI19" s="24" t="s">
        <v>92</v>
      </c>
      <c r="AJ19" s="26"/>
    </row>
    <row r="20" spans="1:36" ht="21" customHeight="1" x14ac:dyDescent="0.2">
      <c r="A20" s="1" t="str">
        <f>IF(ROW()-3&lt;=計算!$AH$5,INDEX(計算!$Y$5:$AB$49,ROW()-3,計算!$AN$5),"")</f>
        <v/>
      </c>
      <c r="B20" s="10" t="str">
        <f>IF($A20="","",INDEX(計算!$B$5:$B$49,$A20))</f>
        <v/>
      </c>
      <c r="C20" s="22" t="str">
        <f>IF($A20="","",IF($AJ$7="名字だけ",INDEX(計算!$G$5:$G$49,$A20),IF($AJ$7="名前だけ",IF(INDEX(計算!$H$5:$H$49,$A20)="",INDEX(計算!$D$5:$D$49,$A20),INDEX(計算!$H$5:$H$49,$A20)),INDEX(計算!$D$5:$D$49,$A20))))</f>
        <v/>
      </c>
      <c r="AI20" s="24" t="s">
        <v>93</v>
      </c>
      <c r="AJ20" s="26"/>
    </row>
    <row r="21" spans="1:36" ht="21" customHeight="1" x14ac:dyDescent="0.2">
      <c r="A21" s="1" t="str">
        <f>IF(ROW()-3&lt;=計算!$AH$5,INDEX(計算!$Y$5:$AB$49,ROW()-3,計算!$AN$5),"")</f>
        <v/>
      </c>
      <c r="B21" s="10" t="str">
        <f>IF($A21="","",INDEX(計算!$B$5:$B$49,$A21))</f>
        <v/>
      </c>
      <c r="C21" s="22" t="str">
        <f>IF($A21="","",IF($AJ$7="名字だけ",INDEX(計算!$G$5:$G$49,$A21),IF($AJ$7="名前だけ",IF(INDEX(計算!$H$5:$H$49,$A21)="",INDEX(計算!$D$5:$D$49,$A21),INDEX(計算!$H$5:$H$49,$A21)),INDEX(計算!$D$5:$D$49,$A21))))</f>
        <v/>
      </c>
      <c r="AI21" s="24" t="s">
        <v>94</v>
      </c>
      <c r="AJ21" s="26"/>
    </row>
    <row r="22" spans="1:36" ht="21" customHeight="1" x14ac:dyDescent="0.2">
      <c r="A22" s="1" t="str">
        <f>IF(ROW()-3&lt;=計算!$AH$5,INDEX(計算!$Y$5:$AB$49,ROW()-3,計算!$AN$5),"")</f>
        <v/>
      </c>
      <c r="B22" s="10" t="str">
        <f>IF($A22="","",INDEX(計算!$B$5:$B$49,$A22))</f>
        <v/>
      </c>
      <c r="C22" s="22" t="str">
        <f>IF($A22="","",IF($AJ$7="名字だけ",INDEX(計算!$G$5:$G$49,$A22),IF($AJ$7="名前だけ",IF(INDEX(計算!$H$5:$H$49,$A22)="",INDEX(計算!$D$5:$D$49,$A22),INDEX(計算!$H$5:$H$49,$A22)),INDEX(計算!$D$5:$D$49,$A22))))</f>
        <v/>
      </c>
      <c r="AI22" s="24" t="s">
        <v>95</v>
      </c>
      <c r="AJ22" s="26"/>
    </row>
    <row r="23" spans="1:36" ht="21" customHeight="1" x14ac:dyDescent="0.2">
      <c r="A23" s="1" t="str">
        <f>IF(ROW()-3&lt;=計算!$AH$5,INDEX(計算!$Y$5:$AB$49,ROW()-3,計算!$AN$5),"")</f>
        <v/>
      </c>
      <c r="B23" s="10" t="str">
        <f>IF($A23="","",INDEX(計算!$B$5:$B$49,$A23))</f>
        <v/>
      </c>
      <c r="C23" s="22" t="str">
        <f>IF($A23="","",IF($AJ$7="名字だけ",INDEX(計算!$G$5:$G$49,$A23),IF($AJ$7="名前だけ",IF(INDEX(計算!$H$5:$H$49,$A23)="",INDEX(計算!$D$5:$D$49,$A23),INDEX(計算!$H$5:$H$49,$A23)),INDEX(計算!$D$5:$D$49,$A23))))</f>
        <v/>
      </c>
      <c r="AI23" s="24" t="s">
        <v>96</v>
      </c>
      <c r="AJ23" s="26"/>
    </row>
    <row r="24" spans="1:36" ht="21" customHeight="1" x14ac:dyDescent="0.2">
      <c r="A24" s="1" t="str">
        <f>IF(ROW()-3&lt;=計算!$AH$5,INDEX(計算!$Y$5:$AB$49,ROW()-3,計算!$AN$5),"")</f>
        <v/>
      </c>
      <c r="B24" s="10" t="str">
        <f>IF($A24="","",INDEX(計算!$B$5:$B$49,$A24))</f>
        <v/>
      </c>
      <c r="C24" s="22" t="str">
        <f>IF($A24="","",IF($AJ$7="名字だけ",INDEX(計算!$G$5:$G$49,$A24),IF($AJ$7="名前だけ",IF(INDEX(計算!$H$5:$H$49,$A24)="",INDEX(計算!$D$5:$D$49,$A24),INDEX(計算!$H$5:$H$49,$A24)),INDEX(計算!$D$5:$D$49,$A24))))</f>
        <v/>
      </c>
      <c r="AI24" s="24" t="s">
        <v>97</v>
      </c>
      <c r="AJ24" s="26"/>
    </row>
    <row r="25" spans="1:36" ht="21" customHeight="1" x14ac:dyDescent="0.2">
      <c r="A25" s="1" t="str">
        <f>IF(ROW()-3&lt;=計算!$AH$5,INDEX(計算!$Y$5:$AB$49,ROW()-3,計算!$AN$5),"")</f>
        <v/>
      </c>
      <c r="B25" s="10" t="str">
        <f>IF($A25="","",INDEX(計算!$B$5:$B$49,$A25))</f>
        <v/>
      </c>
      <c r="C25" s="22" t="str">
        <f>IF($A25="","",IF($AJ$7="名字だけ",INDEX(計算!$G$5:$G$49,$A25),IF($AJ$7="名前だけ",IF(INDEX(計算!$H$5:$H$49,$A25)="",INDEX(計算!$D$5:$D$49,$A25),INDEX(計算!$H$5:$H$49,$A25)),INDEX(計算!$D$5:$D$49,$A25))))</f>
        <v/>
      </c>
      <c r="AI25" s="24" t="s">
        <v>98</v>
      </c>
      <c r="AJ25" s="26"/>
    </row>
    <row r="26" spans="1:36" ht="21" customHeight="1" x14ac:dyDescent="0.2">
      <c r="A26" s="1" t="str">
        <f>IF(ROW()-3&lt;=計算!$AH$5,INDEX(計算!$Y$5:$AB$49,ROW()-3,計算!$AN$5),"")</f>
        <v/>
      </c>
      <c r="B26" s="10" t="str">
        <f>IF($A26="","",INDEX(計算!$B$5:$B$49,$A26))</f>
        <v/>
      </c>
      <c r="C26" s="22" t="str">
        <f>IF($A26="","",IF($AJ$7="名字だけ",INDEX(計算!$G$5:$G$49,$A26),IF($AJ$7="名前だけ",IF(INDEX(計算!$H$5:$H$49,$A26)="",INDEX(計算!$D$5:$D$49,$A26),INDEX(計算!$H$5:$H$49,$A26)),INDEX(計算!$D$5:$D$49,$A26))))</f>
        <v/>
      </c>
      <c r="AI26" s="24" t="s">
        <v>99</v>
      </c>
      <c r="AJ26" s="26"/>
    </row>
    <row r="27" spans="1:36" ht="21" customHeight="1" x14ac:dyDescent="0.2">
      <c r="A27" s="1" t="str">
        <f>IF(ROW()-3&lt;=計算!$AH$5,INDEX(計算!$Y$5:$AB$49,ROW()-3,計算!$AN$5),"")</f>
        <v/>
      </c>
      <c r="B27" s="10" t="str">
        <f>IF($A27="","",INDEX(計算!$B$5:$B$49,$A27))</f>
        <v/>
      </c>
      <c r="C27" s="22" t="str">
        <f>IF($A27="","",IF($AJ$7="名字だけ",INDEX(計算!$G$5:$G$49,$A27),IF($AJ$7="名前だけ",IF(INDEX(計算!$H$5:$H$49,$A27)="",INDEX(計算!$D$5:$D$49,$A27),INDEX(計算!$H$5:$H$49,$A27)),INDEX(計算!$D$5:$D$49,$A27))))</f>
        <v/>
      </c>
      <c r="AI27" s="24" t="s">
        <v>100</v>
      </c>
      <c r="AJ27" s="26"/>
    </row>
    <row r="28" spans="1:36" ht="21" customHeight="1" x14ac:dyDescent="0.2">
      <c r="A28" s="1" t="str">
        <f>IF(ROW()-3&lt;=計算!$AH$5,INDEX(計算!$Y$5:$AB$49,ROW()-3,計算!$AN$5),"")</f>
        <v/>
      </c>
      <c r="B28" s="10" t="str">
        <f>IF($A28="","",INDEX(計算!$B$5:$B$49,$A28))</f>
        <v/>
      </c>
      <c r="C28" s="22" t="str">
        <f>IF($A28="","",IF($AJ$7="名字だけ",INDEX(計算!$G$5:$G$49,$A28),IF($AJ$7="名前だけ",IF(INDEX(計算!$H$5:$H$49,$A28)="",INDEX(計算!$D$5:$D$49,$A28),INDEX(計算!$H$5:$H$49,$A28)),INDEX(計算!$D$5:$D$49,$A28))))</f>
        <v/>
      </c>
      <c r="AI28" s="24" t="s">
        <v>101</v>
      </c>
      <c r="AJ28" s="26"/>
    </row>
    <row r="29" spans="1:36" ht="21" customHeight="1" x14ac:dyDescent="0.2">
      <c r="A29" s="1" t="str">
        <f>IF(ROW()-3&lt;=計算!$AH$5,INDEX(計算!$Y$5:$AB$49,ROW()-3,計算!$AN$5),"")</f>
        <v/>
      </c>
      <c r="B29" s="10" t="str">
        <f>IF($A29="","",INDEX(計算!$B$5:$B$49,$A29))</f>
        <v/>
      </c>
      <c r="C29" s="22" t="str">
        <f>IF($A29="","",IF($AJ$7="名字だけ",INDEX(計算!$G$5:$G$49,$A29),IF($AJ$7="名前だけ",IF(INDEX(計算!$H$5:$H$49,$A29)="",INDEX(計算!$D$5:$D$49,$A29),INDEX(計算!$H$5:$H$49,$A29)),INDEX(計算!$D$5:$D$49,$A29))))</f>
        <v/>
      </c>
      <c r="AI29" s="24" t="s">
        <v>102</v>
      </c>
      <c r="AJ29" s="26"/>
    </row>
    <row r="30" spans="1:36" ht="21" customHeight="1" x14ac:dyDescent="0.2">
      <c r="A30" s="1" t="str">
        <f>IF(ROW()-3&lt;=計算!$AH$5,INDEX(計算!$Y$5:$AB$49,ROW()-3,計算!$AN$5),"")</f>
        <v/>
      </c>
      <c r="B30" s="10" t="str">
        <f>IF($A30="","",INDEX(計算!$B$5:$B$49,$A30))</f>
        <v/>
      </c>
      <c r="C30" s="22" t="str">
        <f>IF($A30="","",IF($AJ$7="名字だけ",INDEX(計算!$G$5:$G$49,$A30),IF($AJ$7="名前だけ",IF(INDEX(計算!$H$5:$H$49,$A30)="",INDEX(計算!$D$5:$D$49,$A30),INDEX(計算!$H$5:$H$49,$A30)),INDEX(計算!$D$5:$D$49,$A30))))</f>
        <v/>
      </c>
      <c r="AI30" s="24" t="s">
        <v>103</v>
      </c>
      <c r="AJ30" s="26"/>
    </row>
    <row r="31" spans="1:36" ht="21" customHeight="1" x14ac:dyDescent="0.2">
      <c r="A31" s="1" t="str">
        <f>IF(ROW()-3&lt;=計算!$AH$5,INDEX(計算!$Y$5:$AB$49,ROW()-3,計算!$AN$5),"")</f>
        <v/>
      </c>
      <c r="B31" s="10" t="str">
        <f>IF($A31="","",INDEX(計算!$B$5:$B$49,$A31))</f>
        <v/>
      </c>
      <c r="C31" s="22" t="str">
        <f>IF($A31="","",IF($AJ$7="名字だけ",INDEX(計算!$G$5:$G$49,$A31),IF($AJ$7="名前だけ",IF(INDEX(計算!$H$5:$H$49,$A31)="",INDEX(計算!$D$5:$D$49,$A31),INDEX(計算!$H$5:$H$49,$A31)),INDEX(計算!$D$5:$D$49,$A31))))</f>
        <v/>
      </c>
      <c r="AI31" s="24" t="s">
        <v>104</v>
      </c>
      <c r="AJ31" s="26"/>
    </row>
    <row r="32" spans="1:36" ht="21" customHeight="1" x14ac:dyDescent="0.2">
      <c r="A32" s="1" t="str">
        <f>IF(ROW()-3&lt;=計算!$AH$5,INDEX(計算!$Y$5:$AB$49,ROW()-3,計算!$AN$5),"")</f>
        <v/>
      </c>
      <c r="B32" s="10" t="str">
        <f>IF($A32="","",INDEX(計算!$B$5:$B$49,$A32))</f>
        <v/>
      </c>
      <c r="C32" s="22" t="str">
        <f>IF($A32="","",IF($AJ$7="名字だけ",INDEX(計算!$G$5:$G$49,$A32),IF($AJ$7="名前だけ",IF(INDEX(計算!$H$5:$H$49,$A32)="",INDEX(計算!$D$5:$D$49,$A32),INDEX(計算!$H$5:$H$49,$A32)),INDEX(計算!$D$5:$D$49,$A32))))</f>
        <v/>
      </c>
      <c r="AI32" s="24" t="s">
        <v>105</v>
      </c>
      <c r="AJ32" s="26"/>
    </row>
    <row r="33" spans="1:36" ht="21" customHeight="1" x14ac:dyDescent="0.2">
      <c r="A33" s="1" t="str">
        <f>IF(ROW()-3&lt;=計算!$AH$5,INDEX(計算!$Y$5:$AB$49,ROW()-3,計算!$AN$5),"")</f>
        <v/>
      </c>
      <c r="B33" s="10" t="str">
        <f>IF($A33="","",INDEX(計算!$B$5:$B$49,$A33))</f>
        <v/>
      </c>
      <c r="C33" s="22" t="str">
        <f>IF($A33="","",IF($AJ$7="名字だけ",INDEX(計算!$G$5:$G$49,$A33),IF($AJ$7="名前だけ",IF(INDEX(計算!$H$5:$H$49,$A33)="",INDEX(計算!$D$5:$D$49,$A33),INDEX(計算!$H$5:$H$49,$A33)),INDEX(計算!$D$5:$D$49,$A33))))</f>
        <v/>
      </c>
      <c r="AI33" s="24" t="s">
        <v>106</v>
      </c>
      <c r="AJ33" s="26"/>
    </row>
    <row r="34" spans="1:36" ht="21" customHeight="1" x14ac:dyDescent="0.2">
      <c r="A34" s="1" t="str">
        <f>IF(ROW()-3&lt;=計算!$AH$5,INDEX(計算!$Y$5:$AB$49,ROW()-3,計算!$AN$5),"")</f>
        <v/>
      </c>
      <c r="B34" s="10" t="str">
        <f>IF($A34="","",INDEX(計算!$B$5:$B$49,$A34))</f>
        <v/>
      </c>
      <c r="C34" s="22" t="str">
        <f>IF($A34="","",IF($AJ$7="名字だけ",INDEX(計算!$G$5:$G$49,$A34),IF($AJ$7="名前だけ",IF(INDEX(計算!$H$5:$H$49,$A34)="",INDEX(計算!$D$5:$D$49,$A34),INDEX(計算!$H$5:$H$49,$A34)),INDEX(計算!$D$5:$D$49,$A34))))</f>
        <v/>
      </c>
      <c r="AI34" s="24" t="s">
        <v>107</v>
      </c>
      <c r="AJ34" s="26"/>
    </row>
    <row r="35" spans="1:36" ht="21" customHeight="1" x14ac:dyDescent="0.2">
      <c r="A35" s="1" t="str">
        <f>IF(ROW()-3&lt;=計算!$AH$5,INDEX(計算!$Y$5:$AB$49,ROW()-3,計算!$AN$5),"")</f>
        <v/>
      </c>
      <c r="B35" s="10" t="str">
        <f>IF($A35="","",INDEX(計算!$B$5:$B$49,$A35))</f>
        <v/>
      </c>
      <c r="C35" s="22" t="str">
        <f>IF($A35="","",IF($AJ$7="名字だけ",INDEX(計算!$G$5:$G$49,$A35),IF($AJ$7="名前だけ",IF(INDEX(計算!$H$5:$H$49,$A35)="",INDEX(計算!$D$5:$D$49,$A35),INDEX(計算!$H$5:$H$49,$A35)),INDEX(計算!$D$5:$D$49,$A35))))</f>
        <v/>
      </c>
      <c r="AI35" s="24" t="s">
        <v>108</v>
      </c>
      <c r="AJ35" s="26"/>
    </row>
    <row r="36" spans="1:36" ht="21" customHeight="1" x14ac:dyDescent="0.2">
      <c r="A36" s="1" t="str">
        <f>IF(ROW()-3&lt;=計算!$AH$5,INDEX(計算!$Y$5:$AB$49,ROW()-3,計算!$AN$5),"")</f>
        <v/>
      </c>
      <c r="B36" s="10" t="str">
        <f>IF($A36="","",INDEX(計算!$B$5:$B$49,$A36))</f>
        <v/>
      </c>
      <c r="C36" s="22" t="str">
        <f>IF($A36="","",IF($AJ$7="名字だけ",INDEX(計算!$G$5:$G$49,$A36),IF($AJ$7="名前だけ",IF(INDEX(計算!$H$5:$H$49,$A36)="",INDEX(計算!$D$5:$D$49,$A36),INDEX(計算!$H$5:$H$49,$A36)),INDEX(計算!$D$5:$D$49,$A36))))</f>
        <v/>
      </c>
      <c r="AI36" s="24" t="s">
        <v>109</v>
      </c>
      <c r="AJ36" s="26"/>
    </row>
    <row r="37" spans="1:36" ht="21" customHeight="1" x14ac:dyDescent="0.2">
      <c r="A37" s="1" t="str">
        <f>IF(ROW()-3&lt;=計算!$AH$5,INDEX(計算!$Y$5:$AB$49,ROW()-3,計算!$AN$5),"")</f>
        <v/>
      </c>
      <c r="B37" s="10" t="str">
        <f>IF($A37="","",INDEX(計算!$B$5:$B$49,$A37))</f>
        <v/>
      </c>
      <c r="C37" s="22" t="str">
        <f>IF($A37="","",IF($AJ$7="名字だけ",INDEX(計算!$G$5:$G$49,$A37),IF($AJ$7="名前だけ",IF(INDEX(計算!$H$5:$H$49,$A37)="",INDEX(計算!$D$5:$D$49,$A37),INDEX(計算!$H$5:$H$49,$A37)),INDEX(計算!$D$5:$D$49,$A37))))</f>
        <v/>
      </c>
      <c r="AI37" s="24" t="s">
        <v>110</v>
      </c>
      <c r="AJ37" s="26"/>
    </row>
    <row r="38" spans="1:36" ht="21" customHeight="1" x14ac:dyDescent="0.2">
      <c r="A38" s="1" t="str">
        <f>IF(ROW()-3&lt;=計算!$AH$5,INDEX(計算!$Y$5:$AB$49,ROW()-3,計算!$AN$5),"")</f>
        <v/>
      </c>
      <c r="B38" s="10" t="str">
        <f>IF($A38="","",INDEX(計算!$B$5:$B$49,$A38))</f>
        <v/>
      </c>
      <c r="C38" s="22" t="str">
        <f>IF($A38="","",IF($AJ$7="名字だけ",INDEX(計算!$G$5:$G$49,$A38),IF($AJ$7="名前だけ",IF(INDEX(計算!$H$5:$H$49,$A38)="",INDEX(計算!$D$5:$D$49,$A38),INDEX(計算!$H$5:$H$49,$A38)),INDEX(計算!$D$5:$D$49,$A38))))</f>
        <v/>
      </c>
      <c r="AI38" s="24" t="s">
        <v>111</v>
      </c>
      <c r="AJ38" s="26"/>
    </row>
    <row r="39" spans="1:36" ht="21" customHeight="1" x14ac:dyDescent="0.2">
      <c r="A39" s="1" t="str">
        <f>IF(ROW()-3&lt;=計算!$AH$5,INDEX(計算!$Y$5:$AB$49,ROW()-3,計算!$AN$5),"")</f>
        <v/>
      </c>
      <c r="B39" s="10" t="str">
        <f>IF($A39="","",INDEX(計算!$B$5:$B$49,$A39))</f>
        <v/>
      </c>
      <c r="C39" s="22" t="str">
        <f>IF($A39="","",IF($AJ$7="名字だけ",INDEX(計算!$G$5:$G$49,$A39),IF($AJ$7="名前だけ",IF(INDEX(計算!$H$5:$H$49,$A39)="",INDEX(計算!$D$5:$D$49,$A39),INDEX(計算!$H$5:$H$49,$A39)),INDEX(計算!$D$5:$D$49,$A39))))</f>
        <v/>
      </c>
      <c r="AI39" s="24" t="s">
        <v>112</v>
      </c>
      <c r="AJ39" s="26"/>
    </row>
    <row r="40" spans="1:36" ht="21" customHeight="1" x14ac:dyDescent="0.2">
      <c r="A40" s="1" t="str">
        <f>IF(ROW()-3&lt;=計算!$AH$5,INDEX(計算!$Y$5:$AB$49,ROW()-3,計算!$AN$5),"")</f>
        <v/>
      </c>
      <c r="B40" s="10" t="str">
        <f>IF($A40="","",INDEX(計算!$B$5:$B$49,$A40))</f>
        <v/>
      </c>
      <c r="C40" s="22" t="str">
        <f>IF($A40="","",IF($AJ$7="名字だけ",INDEX(計算!$G$5:$G$49,$A40),IF($AJ$7="名前だけ",IF(INDEX(計算!$H$5:$H$49,$A40)="",INDEX(計算!$D$5:$D$49,$A40),INDEX(計算!$H$5:$H$49,$A40)),INDEX(計算!$D$5:$D$49,$A40))))</f>
        <v/>
      </c>
      <c r="AI40" s="3" t="s">
        <v>113</v>
      </c>
    </row>
    <row r="41" spans="1:36" ht="21" customHeight="1" x14ac:dyDescent="0.2">
      <c r="A41" s="1" t="str">
        <f>IF(ROW()-3&lt;=計算!$AH$5,INDEX(計算!$Y$5:$AB$49,ROW()-3,計算!$AN$5),"")</f>
        <v/>
      </c>
      <c r="B41" s="10" t="str">
        <f>IF($A41="","",INDEX(計算!$B$5:$B$49,$A41))</f>
        <v/>
      </c>
      <c r="C41" s="22" t="str">
        <f>IF($A41="","",IF($AJ$7="名字だけ",INDEX(計算!$G$5:$G$49,$A41),IF($AJ$7="名前だけ",IF(INDEX(計算!$H$5:$H$49,$A41)="",INDEX(計算!$D$5:$D$49,$A41),INDEX(計算!$H$5:$H$49,$A41)),INDEX(計算!$D$5:$D$49,$A41))))</f>
        <v/>
      </c>
      <c r="AI41" s="3" t="s">
        <v>114</v>
      </c>
    </row>
    <row r="42" spans="1:36" ht="21" customHeight="1" x14ac:dyDescent="0.2">
      <c r="A42" s="1" t="str">
        <f>IF(ROW()-3&lt;=計算!$AH$5,INDEX(計算!$Y$5:$AB$49,ROW()-3,計算!$AN$5),"")</f>
        <v/>
      </c>
      <c r="B42" s="10" t="str">
        <f>IF($A42="","",INDEX(計算!$B$5:$B$49,$A42))</f>
        <v/>
      </c>
      <c r="C42" s="22" t="str">
        <f>IF($A42="","",IF($AJ$7="名字だけ",INDEX(計算!$G$5:$G$49,$A42),IF($AJ$7="名前だけ",IF(INDEX(計算!$H$5:$H$49,$A42)="",INDEX(計算!$D$5:$D$49,$A42),INDEX(計算!$H$5:$H$49,$A42)),INDEX(計算!$D$5:$D$49,$A42))))</f>
        <v/>
      </c>
      <c r="AI42" s="3" t="s">
        <v>115</v>
      </c>
    </row>
    <row r="43" spans="1:36" ht="21" customHeight="1" x14ac:dyDescent="0.2">
      <c r="A43" s="1" t="str">
        <f>IF(ROW()-3&lt;=計算!$AH$5,INDEX(計算!$Y$5:$AB$49,ROW()-3,計算!$AN$5),"")</f>
        <v/>
      </c>
      <c r="B43" s="10" t="str">
        <f>IF($A43="","",INDEX(計算!$B$5:$B$49,$A43))</f>
        <v/>
      </c>
      <c r="C43" s="22" t="str">
        <f>IF($A43="","",IF($AJ$7="名字だけ",INDEX(計算!$G$5:$G$49,$A43),IF($AJ$7="名前だけ",IF(INDEX(計算!$H$5:$H$49,$A43)="",INDEX(計算!$D$5:$D$49,$A43),INDEX(計算!$H$5:$H$49,$A43)),INDEX(計算!$D$5:$D$49,$A43))))</f>
        <v/>
      </c>
    </row>
    <row r="44" spans="1:36" ht="21" customHeight="1" x14ac:dyDescent="0.2">
      <c r="A44" s="1" t="str">
        <f>IF(ROW()-3&lt;=計算!$AH$5,INDEX(計算!$Y$5:$AB$49,ROW()-3,計算!$AN$5),"")</f>
        <v/>
      </c>
      <c r="B44" s="10" t="str">
        <f>IF($A44="","",INDEX(計算!$B$5:$B$49,$A44))</f>
        <v/>
      </c>
      <c r="C44" s="22" t="str">
        <f>IF($A44="","",IF($AJ$7="名字だけ",INDEX(計算!$G$5:$G$49,$A44),IF($AJ$7="名前だけ",IF(INDEX(計算!$H$5:$H$49,$A44)="",INDEX(計算!$D$5:$D$49,$A44),INDEX(計算!$H$5:$H$49,$A44)),INDEX(計算!$D$5:$D$49,$A44))))</f>
        <v/>
      </c>
    </row>
    <row r="45" spans="1:36" ht="21" customHeight="1" x14ac:dyDescent="0.2">
      <c r="A45" s="1" t="str">
        <f>IF(ROW()-3&lt;=計算!$AH$5,INDEX(計算!$Y$5:$AB$49,ROW()-3,計算!$AN$5),"")</f>
        <v/>
      </c>
      <c r="B45" s="10" t="str">
        <f>IF($A45="","",INDEX(計算!$B$5:$B$49,$A45))</f>
        <v/>
      </c>
      <c r="C45" s="22" t="str">
        <f>IF($A45="","",IF($AJ$7="名字だけ",INDEX(計算!$G$5:$G$49,$A45),IF($AJ$7="名前だけ",IF(INDEX(計算!$H$5:$H$49,$A45)="",INDEX(計算!$D$5:$D$49,$A45),INDEX(計算!$H$5:$H$49,$A45)),INDEX(計算!$D$5:$D$49,$A45))))</f>
        <v/>
      </c>
    </row>
    <row r="46" spans="1:36" ht="21" customHeight="1" x14ac:dyDescent="0.2">
      <c r="A46" s="1" t="str">
        <f>IF(ROW()-3&lt;=計算!$AH$5,INDEX(計算!$Y$5:$AB$49,ROW()-3,計算!$AN$5),"")</f>
        <v/>
      </c>
      <c r="B46" s="10" t="str">
        <f>IF($A46="","",INDEX(計算!$B$5:$B$49,$A46))</f>
        <v/>
      </c>
      <c r="C46" s="22" t="str">
        <f>IF($A46="","",IF($AJ$7="名字だけ",INDEX(計算!$G$5:$G$49,$A46),IF($AJ$7="名前だけ",IF(INDEX(計算!$H$5:$H$49,$A46)="",INDEX(計算!$D$5:$D$49,$A46),INDEX(計算!$H$5:$H$49,$A46)),INDEX(計算!$D$5:$D$49,$A46))))</f>
        <v/>
      </c>
    </row>
    <row r="47" spans="1:36" ht="21" customHeight="1" x14ac:dyDescent="0.2">
      <c r="A47" s="1" t="str">
        <f>IF(ROW()-3&lt;=計算!$AH$5,INDEX(計算!$Y$5:$AB$49,ROW()-3,計算!$AN$5),"")</f>
        <v/>
      </c>
      <c r="B47" s="10" t="str">
        <f>IF($A47="","",INDEX(計算!$B$5:$B$49,$A47))</f>
        <v/>
      </c>
      <c r="C47" s="22" t="str">
        <f>IF($A47="","",IF($AJ$7="名字だけ",INDEX(計算!$G$5:$G$49,$A47),IF($AJ$7="名前だけ",IF(INDEX(計算!$H$5:$H$49,$A47)="",INDEX(計算!$D$5:$D$49,$A47),INDEX(計算!$H$5:$H$49,$A47)),INDEX(計算!$D$5:$D$49,$A47))))</f>
        <v/>
      </c>
    </row>
    <row r="48" spans="1:36" ht="21" customHeight="1" x14ac:dyDescent="0.2">
      <c r="A48" s="1" t="str">
        <f>IF(ROW()-3&lt;=計算!$AH$5,INDEX(計算!$Y$5:$AB$49,ROW()-3,計算!$AN$5),"")</f>
        <v/>
      </c>
      <c r="B48" s="10" t="str">
        <f>IF($A48="","",INDEX(計算!$B$5:$B$49,$A48))</f>
        <v/>
      </c>
      <c r="C48" s="22" t="str">
        <f>IF($A48="","",IF($AJ$7="名字だけ",INDEX(計算!$G$5:$G$49,$A48),IF($AJ$7="名前だけ",IF(INDEX(計算!$H$5:$H$49,$A48)="",INDEX(計算!$D$5:$D$49,$A48),INDEX(計算!$H$5:$H$49,$A48)),INDEX(計算!$D$5:$D$49,$A48))))</f>
        <v/>
      </c>
    </row>
    <row r="49" spans="1:3" ht="21" customHeight="1" x14ac:dyDescent="0.2">
      <c r="A49" s="1" t="str">
        <f>IF(ROW()-3&lt;=計算!$AH$5,INDEX(計算!$Y$5:$AB$49,ROW()-3,計算!$AN$5),"")</f>
        <v/>
      </c>
      <c r="B49" s="10" t="str">
        <f>IF($A49="","",INDEX(計算!$B$5:$B$49,$A49))</f>
        <v/>
      </c>
      <c r="C49" s="22" t="str">
        <f>IF($A49="","",IF($AJ$7="名字だけ",INDEX(計算!$G$5:$G$49,$A49),IF($AJ$7="名前だけ",IF(INDEX(計算!$H$5:$H$49,$A49)="",INDEX(計算!$D$5:$D$49,$A49),INDEX(計算!$H$5:$H$49,$A49)),INDEX(計算!$D$5:$D$49,$A49))))</f>
        <v/>
      </c>
    </row>
    <row r="50" spans="1:3" ht="21" customHeight="1" x14ac:dyDescent="0.2">
      <c r="A50" s="1" t="str">
        <f>IF(ROW()-3&lt;=計算!$AH$5,INDEX(計算!$Y$5:$AB$49,ROW()-3,計算!$AN$5),"")</f>
        <v/>
      </c>
      <c r="B50" s="10" t="str">
        <f>IF($A50="","",INDEX(計算!$B$5:$B$49,$A50))</f>
        <v/>
      </c>
      <c r="C50" s="22" t="str">
        <f>IF($A50="","",IF($AJ$7="名字だけ",INDEX(計算!$G$5:$G$49,$A50),IF($AJ$7="名前だけ",IF(INDEX(計算!$H$5:$H$49,$A50)="",INDEX(計算!$D$5:$D$49,$A50),INDEX(計算!$H$5:$H$49,$A50)),INDEX(計算!$D$5:$D$49,$A50))))</f>
        <v/>
      </c>
    </row>
    <row r="51" spans="1:3" ht="21" customHeight="1" x14ac:dyDescent="0.2">
      <c r="A51" s="1" t="str">
        <f>IF(ROW()-3&lt;=計算!$AH$5,INDEX(計算!$Y$5:$AB$49,ROW()-3,計算!$AN$5),"")</f>
        <v/>
      </c>
      <c r="B51" s="10" t="str">
        <f>IF($A51="","",INDEX(計算!$B$5:$B$49,$A51))</f>
        <v/>
      </c>
      <c r="C51" s="22" t="str">
        <f>IF($A51="","",IF($AJ$7="名字だけ",INDEX(計算!$G$5:$G$49,$A51),IF($AJ$7="名前だけ",IF(INDEX(計算!$H$5:$H$49,$A51)="",INDEX(計算!$D$5:$D$49,$A51),INDEX(計算!$H$5:$H$49,$A51)),INDEX(計算!$D$5:$D$49,$A51))))</f>
        <v/>
      </c>
    </row>
    <row r="52" spans="1:3" ht="21" customHeight="1" x14ac:dyDescent="0.2">
      <c r="A52" s="1" t="str">
        <f>IF(ROW()-3&lt;=計算!$AH$5,INDEX(計算!$Y$5:$AB$49,ROW()-3,計算!$AN$5),"")</f>
        <v/>
      </c>
      <c r="B52" s="10" t="str">
        <f>IF($A52="","",INDEX(計算!$B$5:$B$49,$A52))</f>
        <v/>
      </c>
      <c r="C52" s="22" t="str">
        <f>IF($A52="","",IF($AJ$7="名字だけ",INDEX(計算!$G$5:$G$49,$A52),IF($AJ$7="名前だけ",IF(INDEX(計算!$H$5:$H$49,$A52)="",INDEX(計算!$D$5:$D$49,$A52),INDEX(計算!$H$5:$H$49,$A52)),INDEX(計算!$D$5:$D$49,$A52))))</f>
        <v/>
      </c>
    </row>
    <row r="53" spans="1:3" ht="21" customHeight="1" x14ac:dyDescent="0.2">
      <c r="A53" s="1" t="str">
        <f>IF(ROW()-3&lt;=計算!$AH$5,INDEX(計算!$Y$5:$AB$49,ROW()-3,計算!$AN$5),"")</f>
        <v/>
      </c>
      <c r="B53" s="10" t="str">
        <f>IF($A53="","",INDEX(計算!$B$5:$B$49,$A53))</f>
        <v/>
      </c>
      <c r="C53" s="22" t="str">
        <f>IF($A53="","",IF($AJ$7="名字だけ",INDEX(計算!$G$5:$G$49,$A53),IF($AJ$7="名前だけ",IF(INDEX(計算!$H$5:$H$49,$A53)="",INDEX(計算!$D$5:$D$49,$A53),INDEX(計算!$H$5:$H$49,$A53)),INDEX(計算!$D$5:$D$49,$A53))))</f>
        <v/>
      </c>
    </row>
  </sheetData>
  <sheetProtection sheet="1" objects="1" scenarios="1" formatCells="0" formatColumns="0" formatRows="0"/>
  <phoneticPr fontId="8"/>
  <dataValidations count="4">
    <dataValidation type="whole" allowBlank="1" showInputMessage="1" showErrorMessage="1" error="1～30 の数字を入力してください" sqref="AJ4" xr:uid="{EFEFBBBB-1DAC-4654-8E06-E297C44F6FA5}">
      <formula1>1</formula1>
      <formula2>30</formula2>
    </dataValidation>
    <dataValidation type="list" allowBlank="1" showInputMessage="1" showErrorMessage="1" sqref="AJ5" xr:uid="{525E2F18-D0A3-4CAB-8F85-362732FDEA18}">
      <formula1>"出席番号順,男女別（男子が先）,男女別（女子が先）,五十音順"</formula1>
    </dataValidation>
    <dataValidation type="whole" allowBlank="1" showInputMessage="1" showErrorMessage="1" error="0～5 の数字を入力してください" sqref="AJ6" xr:uid="{5BA0BE1C-3E7B-46B5-9D77-AE22316661DA}">
      <formula1>0</formula1>
      <formula2>5</formula2>
    </dataValidation>
    <dataValidation type="list" allowBlank="1" showInputMessage="1" showErrorMessage="1" sqref="AJ7" xr:uid="{B3321F4C-DCE4-43D9-AB96-12BDDB518347}">
      <formula1>"フルネーム,名字だけ,名前だけ"</formula1>
    </dataValidation>
  </dataValidations>
  <hyperlinks>
    <hyperlink ref="AI1" location="ホーム!A1" display="◀ ホームへ戻る" xr:uid="{7CFC9DF0-BAF4-4A3B-B42F-C6C78BB695C2}"/>
  </hyperlinks>
  <printOptions horizontalCentered="1"/>
  <pageMargins left="0.4724409448818897" right="0.4724409448818897" top="0.51181102362204722" bottom="0.39370078740157477" header="0" footer="0"/>
  <pageSetup paperSize="9" scale="5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819E70D-DD9D-481C-AA13-D3B398FA921B}">
            <xm:f>AND(AND(COLUMN()-3&lt;=計算!$AN$8,ROW()-3&lt;=計算!$AN$9),MOD(COLUMN()-4,計算!$AN$7)=0,COLUMN()-3=計算!$AN$8)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14:cfRule type="expression" priority="2" id="{1C035051-6998-416E-A388-A92FA1BC572D}">
            <xm:f>AND(AND(COLUMN()-3&lt;=計算!$AN$8,ROW()-3&lt;=計算!$AN$9),MOD(COLUMN()-4,計算!$AN$7)=0,NOT(COLUMN()-3=計算!$AN$8))</xm:f>
            <x14:dxf>
              <border>
                <left style="thin">
                  <color rgb="FF595959"/>
                </lef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14:cfRule type="expression" priority="3" id="{87431E76-37CF-4085-BEEE-B2DB14E4931C}">
            <xm:f>AND(AND(COLUMN()-3&lt;=計算!$AN$8,ROW()-3&lt;=計算!$AN$9),NOT(MOD(COLUMN()-4,計算!$AN$7)=0),COLUMN()-3=計算!$AN$8)</xm:f>
            <x14:dxf>
              <border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14:cfRule type="expression" priority="4" id="{06607F49-CE34-48D7-94F0-2B2945A3122B}">
            <xm:f>AND(AND(COLUMN()-3&lt;=計算!$AN$8,ROW()-3&lt;=計算!$AN$9),NOT(MOD(COLUMN()-4,計算!$AN$7)=0),NOT(COLUMN()-3=計算!$AN$8))</xm:f>
            <x14:dxf>
              <border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D3:AG53</xm:sqref>
        </x14:conditionalFormatting>
        <x14:conditionalFormatting xmlns:xm="http://schemas.microsoft.com/office/excel/2006/main">
          <x14:cfRule type="expression" priority="5" id="{86CDAFED-D137-442F-A91A-B1D47B8D0FC7}">
            <xm:f>COLUMN()-3&lt;=計算!$AN$8</xm:f>
            <x14:dxf>
              <fill>
                <patternFill>
                  <bgColor rgb="FFD9D9D9"/>
                </patternFill>
              </fill>
            </x14:dxf>
          </x14:cfRule>
          <xm:sqref>D3:AG3</xm:sqref>
        </x14:conditionalFormatting>
        <x14:conditionalFormatting xmlns:xm="http://schemas.microsoft.com/office/excel/2006/main">
          <x14:cfRule type="expression" priority="6" id="{E39755E5-FDC8-4C6E-B407-B526981CABDC}">
            <xm:f>ROW()-3&lt;=計算!$AN$9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B4:C53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CEFDB-AAD0-4F00-8BEB-1FC19BC6F2A7}">
  <sheetPr>
    <tabColor rgb="FF4472C4"/>
    <pageSetUpPr fitToPage="1"/>
  </sheetPr>
  <dimension ref="A1:AK54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5.64453125" style="1" customWidth="1"/>
    <col min="3" max="3" width="14.64453125" style="1" customWidth="1"/>
    <col min="4" max="34" width="3.8203125" style="1" customWidth="1"/>
    <col min="35" max="35" width="3.64453125" style="1" customWidth="1"/>
    <col min="36" max="36" width="18.64453125" style="1" customWidth="1"/>
    <col min="37" max="37" width="20.64453125" style="1" customWidth="1"/>
    <col min="38" max="16384" width="8.9375" style="1"/>
  </cols>
  <sheetData>
    <row r="1" spans="1:37" ht="30" customHeight="1" x14ac:dyDescent="0.2">
      <c r="B1" s="17" t="str">
        <f>$AK$4&amp;"年"&amp;$AK$5&amp;"月　"&amp;$AK$3</f>
        <v>2026年10月　宿題チェック</v>
      </c>
      <c r="AJ1" s="8" t="s">
        <v>48</v>
      </c>
    </row>
    <row r="2" spans="1:37" x14ac:dyDescent="0.2">
      <c r="B2" s="1" t="str">
        <f>計算!$AN$3</f>
        <v>〇年〇組</v>
      </c>
      <c r="AJ2" s="5" t="s">
        <v>57</v>
      </c>
      <c r="AK2" s="5"/>
    </row>
    <row r="3" spans="1:37" x14ac:dyDescent="0.2">
      <c r="B3" s="28" t="s">
        <v>1</v>
      </c>
      <c r="C3" s="28" t="s">
        <v>3</v>
      </c>
      <c r="D3" s="29">
        <f>IF(COLUMN()-3&lt;=計算!$AN$12,COLUMN()-3,"")</f>
        <v>1</v>
      </c>
      <c r="E3" s="29">
        <f>IF(COLUMN()-3&lt;=計算!$AN$12,COLUMN()-3,"")</f>
        <v>2</v>
      </c>
      <c r="F3" s="29">
        <f>IF(COLUMN()-3&lt;=計算!$AN$12,COLUMN()-3,"")</f>
        <v>3</v>
      </c>
      <c r="G3" s="29">
        <f>IF(COLUMN()-3&lt;=計算!$AN$12,COLUMN()-3,"")</f>
        <v>4</v>
      </c>
      <c r="H3" s="29">
        <f>IF(COLUMN()-3&lt;=計算!$AN$12,COLUMN()-3,"")</f>
        <v>5</v>
      </c>
      <c r="I3" s="29">
        <f>IF(COLUMN()-3&lt;=計算!$AN$12,COLUMN()-3,"")</f>
        <v>6</v>
      </c>
      <c r="J3" s="29">
        <f>IF(COLUMN()-3&lt;=計算!$AN$12,COLUMN()-3,"")</f>
        <v>7</v>
      </c>
      <c r="K3" s="29">
        <f>IF(COLUMN()-3&lt;=計算!$AN$12,COLUMN()-3,"")</f>
        <v>8</v>
      </c>
      <c r="L3" s="29">
        <f>IF(COLUMN()-3&lt;=計算!$AN$12,COLUMN()-3,"")</f>
        <v>9</v>
      </c>
      <c r="M3" s="29">
        <f>IF(COLUMN()-3&lt;=計算!$AN$12,COLUMN()-3,"")</f>
        <v>10</v>
      </c>
      <c r="N3" s="29">
        <f>IF(COLUMN()-3&lt;=計算!$AN$12,COLUMN()-3,"")</f>
        <v>11</v>
      </c>
      <c r="O3" s="29">
        <f>IF(COLUMN()-3&lt;=計算!$AN$12,COLUMN()-3,"")</f>
        <v>12</v>
      </c>
      <c r="P3" s="29">
        <f>IF(COLUMN()-3&lt;=計算!$AN$12,COLUMN()-3,"")</f>
        <v>13</v>
      </c>
      <c r="Q3" s="29">
        <f>IF(COLUMN()-3&lt;=計算!$AN$12,COLUMN()-3,"")</f>
        <v>14</v>
      </c>
      <c r="R3" s="29">
        <f>IF(COLUMN()-3&lt;=計算!$AN$12,COLUMN()-3,"")</f>
        <v>15</v>
      </c>
      <c r="S3" s="29">
        <f>IF(COLUMN()-3&lt;=計算!$AN$12,COLUMN()-3,"")</f>
        <v>16</v>
      </c>
      <c r="T3" s="29">
        <f>IF(COLUMN()-3&lt;=計算!$AN$12,COLUMN()-3,"")</f>
        <v>17</v>
      </c>
      <c r="U3" s="29">
        <f>IF(COLUMN()-3&lt;=計算!$AN$12,COLUMN()-3,"")</f>
        <v>18</v>
      </c>
      <c r="V3" s="29">
        <f>IF(COLUMN()-3&lt;=計算!$AN$12,COLUMN()-3,"")</f>
        <v>19</v>
      </c>
      <c r="W3" s="29">
        <f>IF(COLUMN()-3&lt;=計算!$AN$12,COLUMN()-3,"")</f>
        <v>20</v>
      </c>
      <c r="X3" s="29">
        <f>IF(COLUMN()-3&lt;=計算!$AN$12,COLUMN()-3,"")</f>
        <v>21</v>
      </c>
      <c r="Y3" s="29">
        <f>IF(COLUMN()-3&lt;=計算!$AN$12,COLUMN()-3,"")</f>
        <v>22</v>
      </c>
      <c r="Z3" s="29">
        <f>IF(COLUMN()-3&lt;=計算!$AN$12,COLUMN()-3,"")</f>
        <v>23</v>
      </c>
      <c r="AA3" s="29">
        <f>IF(COLUMN()-3&lt;=計算!$AN$12,COLUMN()-3,"")</f>
        <v>24</v>
      </c>
      <c r="AB3" s="29">
        <f>IF(COLUMN()-3&lt;=計算!$AN$12,COLUMN()-3,"")</f>
        <v>25</v>
      </c>
      <c r="AC3" s="29">
        <f>IF(COLUMN()-3&lt;=計算!$AN$12,COLUMN()-3,"")</f>
        <v>26</v>
      </c>
      <c r="AD3" s="29">
        <f>IF(COLUMN()-3&lt;=計算!$AN$12,COLUMN()-3,"")</f>
        <v>27</v>
      </c>
      <c r="AE3" s="29">
        <f>IF(COLUMN()-3&lt;=計算!$AN$12,COLUMN()-3,"")</f>
        <v>28</v>
      </c>
      <c r="AF3" s="29">
        <f>IF(COLUMN()-3&lt;=計算!$AN$12,COLUMN()-3,"")</f>
        <v>29</v>
      </c>
      <c r="AG3" s="29">
        <f>IF(COLUMN()-3&lt;=計算!$AN$12,COLUMN()-3,"")</f>
        <v>30</v>
      </c>
      <c r="AH3" s="29">
        <f>IF(COLUMN()-3&lt;=計算!$AN$12,COLUMN()-3,"")</f>
        <v>31</v>
      </c>
      <c r="AJ3" s="24" t="s">
        <v>58</v>
      </c>
      <c r="AK3" s="12" t="s">
        <v>116</v>
      </c>
    </row>
    <row r="4" spans="1:37" x14ac:dyDescent="0.2">
      <c r="B4" s="28"/>
      <c r="C4" s="28"/>
      <c r="D4" s="29" t="str">
        <f t="shared" ref="D4:AH4" si="0">IF(D3="","",MID("日月火水木金土",WEEKDAY(DATE($AK$4,$AK$5,D3)),1))</f>
        <v>木</v>
      </c>
      <c r="E4" s="29" t="str">
        <f t="shared" si="0"/>
        <v>金</v>
      </c>
      <c r="F4" s="29" t="str">
        <f t="shared" si="0"/>
        <v>土</v>
      </c>
      <c r="G4" s="29" t="str">
        <f t="shared" si="0"/>
        <v>日</v>
      </c>
      <c r="H4" s="29" t="str">
        <f t="shared" si="0"/>
        <v>月</v>
      </c>
      <c r="I4" s="29" t="str">
        <f t="shared" si="0"/>
        <v>火</v>
      </c>
      <c r="J4" s="29" t="str">
        <f t="shared" si="0"/>
        <v>水</v>
      </c>
      <c r="K4" s="29" t="str">
        <f t="shared" si="0"/>
        <v>木</v>
      </c>
      <c r="L4" s="29" t="str">
        <f t="shared" si="0"/>
        <v>金</v>
      </c>
      <c r="M4" s="29" t="str">
        <f t="shared" si="0"/>
        <v>土</v>
      </c>
      <c r="N4" s="29" t="str">
        <f t="shared" si="0"/>
        <v>日</v>
      </c>
      <c r="O4" s="29" t="str">
        <f t="shared" si="0"/>
        <v>月</v>
      </c>
      <c r="P4" s="29" t="str">
        <f t="shared" si="0"/>
        <v>火</v>
      </c>
      <c r="Q4" s="29" t="str">
        <f t="shared" si="0"/>
        <v>水</v>
      </c>
      <c r="R4" s="29" t="str">
        <f t="shared" si="0"/>
        <v>木</v>
      </c>
      <c r="S4" s="29" t="str">
        <f t="shared" si="0"/>
        <v>金</v>
      </c>
      <c r="T4" s="29" t="str">
        <f t="shared" si="0"/>
        <v>土</v>
      </c>
      <c r="U4" s="29" t="str">
        <f t="shared" si="0"/>
        <v>日</v>
      </c>
      <c r="V4" s="29" t="str">
        <f t="shared" si="0"/>
        <v>月</v>
      </c>
      <c r="W4" s="29" t="str">
        <f t="shared" si="0"/>
        <v>火</v>
      </c>
      <c r="X4" s="29" t="str">
        <f t="shared" si="0"/>
        <v>水</v>
      </c>
      <c r="Y4" s="29" t="str">
        <f t="shared" si="0"/>
        <v>木</v>
      </c>
      <c r="Z4" s="29" t="str">
        <f t="shared" si="0"/>
        <v>金</v>
      </c>
      <c r="AA4" s="29" t="str">
        <f t="shared" si="0"/>
        <v>土</v>
      </c>
      <c r="AB4" s="29" t="str">
        <f t="shared" si="0"/>
        <v>日</v>
      </c>
      <c r="AC4" s="29" t="str">
        <f t="shared" si="0"/>
        <v>月</v>
      </c>
      <c r="AD4" s="29" t="str">
        <f t="shared" si="0"/>
        <v>火</v>
      </c>
      <c r="AE4" s="29" t="str">
        <f t="shared" si="0"/>
        <v>水</v>
      </c>
      <c r="AF4" s="29" t="str">
        <f t="shared" si="0"/>
        <v>木</v>
      </c>
      <c r="AG4" s="29" t="str">
        <f t="shared" si="0"/>
        <v>金</v>
      </c>
      <c r="AH4" s="29" t="str">
        <f t="shared" si="0"/>
        <v>土</v>
      </c>
      <c r="AJ4" s="24" t="s">
        <v>117</v>
      </c>
      <c r="AK4" s="12">
        <v>2026</v>
      </c>
    </row>
    <row r="5" spans="1:37" ht="20" customHeight="1" x14ac:dyDescent="0.2">
      <c r="A5" s="1" t="str">
        <f>IF(ROW()-4&lt;=計算!$AH$5,INDEX(計算!$Y$5:$AB$49,ROW()-4,計算!$AN$11),"")</f>
        <v/>
      </c>
      <c r="B5" s="10" t="str">
        <f>IF($A5="","",INDEX(計算!$B$5:$B$49,$A5))</f>
        <v/>
      </c>
      <c r="C5" s="21" t="str">
        <f>IF($A5="","",IF($AK$9="名字だけ",INDEX(計算!$G$5:$G$49,$A5),IF($AK$9="名前だけ",IF(INDEX(計算!$H$5:$H$49,$A5)="",INDEX(計算!$D$5:$D$49,$A5),INDEX(計算!$H$5:$H$49,$A5)),INDEX(計算!$D$5:$D$49,$A5))))</f>
        <v/>
      </c>
      <c r="AJ5" s="24" t="s">
        <v>118</v>
      </c>
      <c r="AK5" s="12">
        <v>10</v>
      </c>
    </row>
    <row r="6" spans="1:37" ht="20" customHeight="1" x14ac:dyDescent="0.2">
      <c r="A6" s="1" t="str">
        <f>IF(ROW()-4&lt;=計算!$AH$5,INDEX(計算!$Y$5:$AB$49,ROW()-4,計算!$AN$11),"")</f>
        <v/>
      </c>
      <c r="B6" s="10" t="str">
        <f>IF($A6="","",INDEX(計算!$B$5:$B$49,$A6))</f>
        <v/>
      </c>
      <c r="C6" s="21" t="str">
        <f>IF($A6="","",IF($AK$9="名字だけ",INDEX(計算!$G$5:$G$49,$A6),IF($AK$9="名前だけ",IF(INDEX(計算!$H$5:$H$49,$A6)="",INDEX(計算!$D$5:$D$49,$A6),INDEX(計算!$H$5:$H$49,$A6)),INDEX(計算!$D$5:$D$49,$A6))))</f>
        <v/>
      </c>
      <c r="AJ6" s="24" t="s">
        <v>59</v>
      </c>
      <c r="AK6" s="12" t="s">
        <v>60</v>
      </c>
    </row>
    <row r="7" spans="1:37" ht="20" customHeight="1" x14ac:dyDescent="0.2">
      <c r="A7" s="1" t="str">
        <f>IF(ROW()-4&lt;=計算!$AH$5,INDEX(計算!$Y$5:$AB$49,ROW()-4,計算!$AN$11),"")</f>
        <v/>
      </c>
      <c r="B7" s="10" t="str">
        <f>IF($A7="","",INDEX(計算!$B$5:$B$49,$A7))</f>
        <v/>
      </c>
      <c r="C7" s="21" t="str">
        <f>IF($A7="","",IF($AK$9="名字だけ",INDEX(計算!$G$5:$G$49,$A7),IF($AK$9="名前だけ",IF(INDEX(計算!$H$5:$H$49,$A7)="",INDEX(計算!$D$5:$D$49,$A7),INDEX(計算!$H$5:$H$49,$A7)),INDEX(計算!$D$5:$D$49,$A7))))</f>
        <v/>
      </c>
      <c r="AJ7" s="24" t="s">
        <v>65</v>
      </c>
      <c r="AK7" s="12">
        <v>0</v>
      </c>
    </row>
    <row r="8" spans="1:37" ht="20" customHeight="1" x14ac:dyDescent="0.2">
      <c r="A8" s="1" t="str">
        <f>IF(ROW()-4&lt;=計算!$AH$5,INDEX(計算!$Y$5:$AB$49,ROW()-4,計算!$AN$11),"")</f>
        <v/>
      </c>
      <c r="B8" s="10" t="str">
        <f>IF($A8="","",INDEX(計算!$B$5:$B$49,$A8))</f>
        <v/>
      </c>
      <c r="C8" s="21" t="str">
        <f>IF($A8="","",IF($AK$9="名字だけ",INDEX(計算!$G$5:$G$49,$A8),IF($AK$9="名前だけ",IF(INDEX(計算!$H$5:$H$49,$A8)="",INDEX(計算!$D$5:$D$49,$A8),INDEX(計算!$H$5:$H$49,$A8)),INDEX(計算!$D$5:$D$49,$A8))))</f>
        <v/>
      </c>
      <c r="AJ8" s="24" t="s">
        <v>119</v>
      </c>
      <c r="AK8" s="12" t="s">
        <v>61</v>
      </c>
    </row>
    <row r="9" spans="1:37" ht="20" customHeight="1" x14ac:dyDescent="0.2">
      <c r="A9" s="1" t="str">
        <f>IF(ROW()-4&lt;=計算!$AH$5,INDEX(計算!$Y$5:$AB$49,ROW()-4,計算!$AN$11),"")</f>
        <v/>
      </c>
      <c r="B9" s="10" t="str">
        <f>IF($A9="","",INDEX(計算!$B$5:$B$49,$A9))</f>
        <v/>
      </c>
      <c r="C9" s="21" t="str">
        <f>IF($A9="","",IF($AK$9="名字だけ",INDEX(計算!$G$5:$G$49,$A9),IF($AK$9="名前だけ",IF(INDEX(計算!$H$5:$H$49,$A9)="",INDEX(計算!$D$5:$D$49,$A9),INDEX(計算!$H$5:$H$49,$A9)),INDEX(計算!$D$5:$D$49,$A9))))</f>
        <v/>
      </c>
      <c r="AJ9" s="24" t="s">
        <v>66</v>
      </c>
      <c r="AK9" s="12" t="s">
        <v>67</v>
      </c>
    </row>
    <row r="10" spans="1:37" ht="20" customHeight="1" x14ac:dyDescent="0.2">
      <c r="A10" s="1" t="str">
        <f>IF(ROW()-4&lt;=計算!$AH$5,INDEX(計算!$Y$5:$AB$49,ROW()-4,計算!$AN$11),"")</f>
        <v/>
      </c>
      <c r="B10" s="10" t="str">
        <f>IF($A10="","",INDEX(計算!$B$5:$B$49,$A10))</f>
        <v/>
      </c>
      <c r="C10" s="21" t="str">
        <f>IF($A10="","",IF($AK$9="名字だけ",INDEX(計算!$G$5:$G$49,$A10),IF($AK$9="名前だけ",IF(INDEX(計算!$H$5:$H$49,$A10)="",INDEX(計算!$D$5:$D$49,$A10),INDEX(計算!$H$5:$H$49,$A10)),INDEX(計算!$D$5:$D$49,$A10))))</f>
        <v/>
      </c>
    </row>
    <row r="11" spans="1:37" ht="20" customHeight="1" x14ac:dyDescent="0.2">
      <c r="A11" s="1" t="str">
        <f>IF(ROW()-4&lt;=計算!$AH$5,INDEX(計算!$Y$5:$AB$49,ROW()-4,計算!$AN$11),"")</f>
        <v/>
      </c>
      <c r="B11" s="10" t="str">
        <f>IF($A11="","",INDEX(計算!$B$5:$B$49,$A11))</f>
        <v/>
      </c>
      <c r="C11" s="21" t="str">
        <f>IF($A11="","",IF($AK$9="名字だけ",INDEX(計算!$G$5:$G$49,$A11),IF($AK$9="名前だけ",IF(INDEX(計算!$H$5:$H$49,$A11)="",INDEX(計算!$D$5:$D$49,$A11),INDEX(計算!$H$5:$H$49,$A11)),INDEX(計算!$D$5:$D$49,$A11))))</f>
        <v/>
      </c>
      <c r="AJ11" s="3" t="s">
        <v>120</v>
      </c>
    </row>
    <row r="12" spans="1:37" ht="20" customHeight="1" x14ac:dyDescent="0.2">
      <c r="A12" s="1" t="str">
        <f>IF(ROW()-4&lt;=計算!$AH$5,INDEX(計算!$Y$5:$AB$49,ROW()-4,計算!$AN$11),"")</f>
        <v/>
      </c>
      <c r="B12" s="10" t="str">
        <f>IF($A12="","",INDEX(計算!$B$5:$B$49,$A12))</f>
        <v/>
      </c>
      <c r="C12" s="21" t="str">
        <f>IF($A12="","",IF($AK$9="名字だけ",INDEX(計算!$G$5:$G$49,$A12),IF($AK$9="名前だけ",IF(INDEX(計算!$H$5:$H$49,$A12)="",INDEX(計算!$D$5:$D$49,$A12),INDEX(計算!$H$5:$H$49,$A12)),INDEX(計算!$D$5:$D$49,$A12))))</f>
        <v/>
      </c>
      <c r="AJ12" s="3" t="s">
        <v>121</v>
      </c>
    </row>
    <row r="13" spans="1:37" ht="20" customHeight="1" x14ac:dyDescent="0.2">
      <c r="A13" s="1" t="str">
        <f>IF(ROW()-4&lt;=計算!$AH$5,INDEX(計算!$Y$5:$AB$49,ROW()-4,計算!$AN$11),"")</f>
        <v/>
      </c>
      <c r="B13" s="10" t="str">
        <f>IF($A13="","",INDEX(計算!$B$5:$B$49,$A13))</f>
        <v/>
      </c>
      <c r="C13" s="21" t="str">
        <f>IF($A13="","",IF($AK$9="名字だけ",INDEX(計算!$G$5:$G$49,$A13),IF($AK$9="名前だけ",IF(INDEX(計算!$H$5:$H$49,$A13)="",INDEX(計算!$D$5:$D$49,$A13),INDEX(計算!$H$5:$H$49,$A13)),INDEX(計算!$D$5:$D$49,$A13))))</f>
        <v/>
      </c>
    </row>
    <row r="14" spans="1:37" ht="20" customHeight="1" x14ac:dyDescent="0.2">
      <c r="A14" s="1" t="str">
        <f>IF(ROW()-4&lt;=計算!$AH$5,INDEX(計算!$Y$5:$AB$49,ROW()-4,計算!$AN$11),"")</f>
        <v/>
      </c>
      <c r="B14" s="10" t="str">
        <f>IF($A14="","",INDEX(計算!$B$5:$B$49,$A14))</f>
        <v/>
      </c>
      <c r="C14" s="21" t="str">
        <f>IF($A14="","",IF($AK$9="名字だけ",INDEX(計算!$G$5:$G$49,$A14),IF($AK$9="名前だけ",IF(INDEX(計算!$H$5:$H$49,$A14)="",INDEX(計算!$D$5:$D$49,$A14),INDEX(計算!$H$5:$H$49,$A14)),INDEX(計算!$D$5:$D$49,$A14))))</f>
        <v/>
      </c>
    </row>
    <row r="15" spans="1:37" ht="20" customHeight="1" x14ac:dyDescent="0.2">
      <c r="A15" s="1" t="str">
        <f>IF(ROW()-4&lt;=計算!$AH$5,INDEX(計算!$Y$5:$AB$49,ROW()-4,計算!$AN$11),"")</f>
        <v/>
      </c>
      <c r="B15" s="10" t="str">
        <f>IF($A15="","",INDEX(計算!$B$5:$B$49,$A15))</f>
        <v/>
      </c>
      <c r="C15" s="21" t="str">
        <f>IF($A15="","",IF($AK$9="名字だけ",INDEX(計算!$G$5:$G$49,$A15),IF($AK$9="名前だけ",IF(INDEX(計算!$H$5:$H$49,$A15)="",INDEX(計算!$D$5:$D$49,$A15),INDEX(計算!$H$5:$H$49,$A15)),INDEX(計算!$D$5:$D$49,$A15))))</f>
        <v/>
      </c>
    </row>
    <row r="16" spans="1:37" ht="20" customHeight="1" x14ac:dyDescent="0.2">
      <c r="A16" s="1" t="str">
        <f>IF(ROW()-4&lt;=計算!$AH$5,INDEX(計算!$Y$5:$AB$49,ROW()-4,計算!$AN$11),"")</f>
        <v/>
      </c>
      <c r="B16" s="10" t="str">
        <f>IF($A16="","",INDEX(計算!$B$5:$B$49,$A16))</f>
        <v/>
      </c>
      <c r="C16" s="21" t="str">
        <f>IF($A16="","",IF($AK$9="名字だけ",INDEX(計算!$G$5:$G$49,$A16),IF($AK$9="名前だけ",IF(INDEX(計算!$H$5:$H$49,$A16)="",INDEX(計算!$D$5:$D$49,$A16),INDEX(計算!$H$5:$H$49,$A16)),INDEX(計算!$D$5:$D$49,$A16))))</f>
        <v/>
      </c>
    </row>
    <row r="17" spans="1:3" ht="20" customHeight="1" x14ac:dyDescent="0.2">
      <c r="A17" s="1" t="str">
        <f>IF(ROW()-4&lt;=計算!$AH$5,INDEX(計算!$Y$5:$AB$49,ROW()-4,計算!$AN$11),"")</f>
        <v/>
      </c>
      <c r="B17" s="10" t="str">
        <f>IF($A17="","",INDEX(計算!$B$5:$B$49,$A17))</f>
        <v/>
      </c>
      <c r="C17" s="21" t="str">
        <f>IF($A17="","",IF($AK$9="名字だけ",INDEX(計算!$G$5:$G$49,$A17),IF($AK$9="名前だけ",IF(INDEX(計算!$H$5:$H$49,$A17)="",INDEX(計算!$D$5:$D$49,$A17),INDEX(計算!$H$5:$H$49,$A17)),INDEX(計算!$D$5:$D$49,$A17))))</f>
        <v/>
      </c>
    </row>
    <row r="18" spans="1:3" ht="20" customHeight="1" x14ac:dyDescent="0.2">
      <c r="A18" s="1" t="str">
        <f>IF(ROW()-4&lt;=計算!$AH$5,INDEX(計算!$Y$5:$AB$49,ROW()-4,計算!$AN$11),"")</f>
        <v/>
      </c>
      <c r="B18" s="10" t="str">
        <f>IF($A18="","",INDEX(計算!$B$5:$B$49,$A18))</f>
        <v/>
      </c>
      <c r="C18" s="21" t="str">
        <f>IF($A18="","",IF($AK$9="名字だけ",INDEX(計算!$G$5:$G$49,$A18),IF($AK$9="名前だけ",IF(INDEX(計算!$H$5:$H$49,$A18)="",INDEX(計算!$D$5:$D$49,$A18),INDEX(計算!$H$5:$H$49,$A18)),INDEX(計算!$D$5:$D$49,$A18))))</f>
        <v/>
      </c>
    </row>
    <row r="19" spans="1:3" ht="20" customHeight="1" x14ac:dyDescent="0.2">
      <c r="A19" s="1" t="str">
        <f>IF(ROW()-4&lt;=計算!$AH$5,INDEX(計算!$Y$5:$AB$49,ROW()-4,計算!$AN$11),"")</f>
        <v/>
      </c>
      <c r="B19" s="10" t="str">
        <f>IF($A19="","",INDEX(計算!$B$5:$B$49,$A19))</f>
        <v/>
      </c>
      <c r="C19" s="21" t="str">
        <f>IF($A19="","",IF($AK$9="名字だけ",INDEX(計算!$G$5:$G$49,$A19),IF($AK$9="名前だけ",IF(INDEX(計算!$H$5:$H$49,$A19)="",INDEX(計算!$D$5:$D$49,$A19),INDEX(計算!$H$5:$H$49,$A19)),INDEX(計算!$D$5:$D$49,$A19))))</f>
        <v/>
      </c>
    </row>
    <row r="20" spans="1:3" ht="20" customHeight="1" x14ac:dyDescent="0.2">
      <c r="A20" s="1" t="str">
        <f>IF(ROW()-4&lt;=計算!$AH$5,INDEX(計算!$Y$5:$AB$49,ROW()-4,計算!$AN$11),"")</f>
        <v/>
      </c>
      <c r="B20" s="10" t="str">
        <f>IF($A20="","",INDEX(計算!$B$5:$B$49,$A20))</f>
        <v/>
      </c>
      <c r="C20" s="21" t="str">
        <f>IF($A20="","",IF($AK$9="名字だけ",INDEX(計算!$G$5:$G$49,$A20),IF($AK$9="名前だけ",IF(INDEX(計算!$H$5:$H$49,$A20)="",INDEX(計算!$D$5:$D$49,$A20),INDEX(計算!$H$5:$H$49,$A20)),INDEX(計算!$D$5:$D$49,$A20))))</f>
        <v/>
      </c>
    </row>
    <row r="21" spans="1:3" ht="20" customHeight="1" x14ac:dyDescent="0.2">
      <c r="A21" s="1" t="str">
        <f>IF(ROW()-4&lt;=計算!$AH$5,INDEX(計算!$Y$5:$AB$49,ROW()-4,計算!$AN$11),"")</f>
        <v/>
      </c>
      <c r="B21" s="10" t="str">
        <f>IF($A21="","",INDEX(計算!$B$5:$B$49,$A21))</f>
        <v/>
      </c>
      <c r="C21" s="21" t="str">
        <f>IF($A21="","",IF($AK$9="名字だけ",INDEX(計算!$G$5:$G$49,$A21),IF($AK$9="名前だけ",IF(INDEX(計算!$H$5:$H$49,$A21)="",INDEX(計算!$D$5:$D$49,$A21),INDEX(計算!$H$5:$H$49,$A21)),INDEX(計算!$D$5:$D$49,$A21))))</f>
        <v/>
      </c>
    </row>
    <row r="22" spans="1:3" ht="20" customHeight="1" x14ac:dyDescent="0.2">
      <c r="A22" s="1" t="str">
        <f>IF(ROW()-4&lt;=計算!$AH$5,INDEX(計算!$Y$5:$AB$49,ROW()-4,計算!$AN$11),"")</f>
        <v/>
      </c>
      <c r="B22" s="10" t="str">
        <f>IF($A22="","",INDEX(計算!$B$5:$B$49,$A22))</f>
        <v/>
      </c>
      <c r="C22" s="21" t="str">
        <f>IF($A22="","",IF($AK$9="名字だけ",INDEX(計算!$G$5:$G$49,$A22),IF($AK$9="名前だけ",IF(INDEX(計算!$H$5:$H$49,$A22)="",INDEX(計算!$D$5:$D$49,$A22),INDEX(計算!$H$5:$H$49,$A22)),INDEX(計算!$D$5:$D$49,$A22))))</f>
        <v/>
      </c>
    </row>
    <row r="23" spans="1:3" ht="20" customHeight="1" x14ac:dyDescent="0.2">
      <c r="A23" s="1" t="str">
        <f>IF(ROW()-4&lt;=計算!$AH$5,INDEX(計算!$Y$5:$AB$49,ROW()-4,計算!$AN$11),"")</f>
        <v/>
      </c>
      <c r="B23" s="10" t="str">
        <f>IF($A23="","",INDEX(計算!$B$5:$B$49,$A23))</f>
        <v/>
      </c>
      <c r="C23" s="21" t="str">
        <f>IF($A23="","",IF($AK$9="名字だけ",INDEX(計算!$G$5:$G$49,$A23),IF($AK$9="名前だけ",IF(INDEX(計算!$H$5:$H$49,$A23)="",INDEX(計算!$D$5:$D$49,$A23),INDEX(計算!$H$5:$H$49,$A23)),INDEX(計算!$D$5:$D$49,$A23))))</f>
        <v/>
      </c>
    </row>
    <row r="24" spans="1:3" ht="20" customHeight="1" x14ac:dyDescent="0.2">
      <c r="A24" s="1" t="str">
        <f>IF(ROW()-4&lt;=計算!$AH$5,INDEX(計算!$Y$5:$AB$49,ROW()-4,計算!$AN$11),"")</f>
        <v/>
      </c>
      <c r="B24" s="10" t="str">
        <f>IF($A24="","",INDEX(計算!$B$5:$B$49,$A24))</f>
        <v/>
      </c>
      <c r="C24" s="21" t="str">
        <f>IF($A24="","",IF($AK$9="名字だけ",INDEX(計算!$G$5:$G$49,$A24),IF($AK$9="名前だけ",IF(INDEX(計算!$H$5:$H$49,$A24)="",INDEX(計算!$D$5:$D$49,$A24),INDEX(計算!$H$5:$H$49,$A24)),INDEX(計算!$D$5:$D$49,$A24))))</f>
        <v/>
      </c>
    </row>
    <row r="25" spans="1:3" ht="20" customHeight="1" x14ac:dyDescent="0.2">
      <c r="A25" s="1" t="str">
        <f>IF(ROW()-4&lt;=計算!$AH$5,INDEX(計算!$Y$5:$AB$49,ROW()-4,計算!$AN$11),"")</f>
        <v/>
      </c>
      <c r="B25" s="10" t="str">
        <f>IF($A25="","",INDEX(計算!$B$5:$B$49,$A25))</f>
        <v/>
      </c>
      <c r="C25" s="21" t="str">
        <f>IF($A25="","",IF($AK$9="名字だけ",INDEX(計算!$G$5:$G$49,$A25),IF($AK$9="名前だけ",IF(INDEX(計算!$H$5:$H$49,$A25)="",INDEX(計算!$D$5:$D$49,$A25),INDEX(計算!$H$5:$H$49,$A25)),INDEX(計算!$D$5:$D$49,$A25))))</f>
        <v/>
      </c>
    </row>
    <row r="26" spans="1:3" ht="20" customHeight="1" x14ac:dyDescent="0.2">
      <c r="A26" s="1" t="str">
        <f>IF(ROW()-4&lt;=計算!$AH$5,INDEX(計算!$Y$5:$AB$49,ROW()-4,計算!$AN$11),"")</f>
        <v/>
      </c>
      <c r="B26" s="10" t="str">
        <f>IF($A26="","",INDEX(計算!$B$5:$B$49,$A26))</f>
        <v/>
      </c>
      <c r="C26" s="21" t="str">
        <f>IF($A26="","",IF($AK$9="名字だけ",INDEX(計算!$G$5:$G$49,$A26),IF($AK$9="名前だけ",IF(INDEX(計算!$H$5:$H$49,$A26)="",INDEX(計算!$D$5:$D$49,$A26),INDEX(計算!$H$5:$H$49,$A26)),INDEX(計算!$D$5:$D$49,$A26))))</f>
        <v/>
      </c>
    </row>
    <row r="27" spans="1:3" ht="20" customHeight="1" x14ac:dyDescent="0.2">
      <c r="A27" s="1" t="str">
        <f>IF(ROW()-4&lt;=計算!$AH$5,INDEX(計算!$Y$5:$AB$49,ROW()-4,計算!$AN$11),"")</f>
        <v/>
      </c>
      <c r="B27" s="10" t="str">
        <f>IF($A27="","",INDEX(計算!$B$5:$B$49,$A27))</f>
        <v/>
      </c>
      <c r="C27" s="21" t="str">
        <f>IF($A27="","",IF($AK$9="名字だけ",INDEX(計算!$G$5:$G$49,$A27),IF($AK$9="名前だけ",IF(INDEX(計算!$H$5:$H$49,$A27)="",INDEX(計算!$D$5:$D$49,$A27),INDEX(計算!$H$5:$H$49,$A27)),INDEX(計算!$D$5:$D$49,$A27))))</f>
        <v/>
      </c>
    </row>
    <row r="28" spans="1:3" ht="20" customHeight="1" x14ac:dyDescent="0.2">
      <c r="A28" s="1" t="str">
        <f>IF(ROW()-4&lt;=計算!$AH$5,INDEX(計算!$Y$5:$AB$49,ROW()-4,計算!$AN$11),"")</f>
        <v/>
      </c>
      <c r="B28" s="10" t="str">
        <f>IF($A28="","",INDEX(計算!$B$5:$B$49,$A28))</f>
        <v/>
      </c>
      <c r="C28" s="21" t="str">
        <f>IF($A28="","",IF($AK$9="名字だけ",INDEX(計算!$G$5:$G$49,$A28),IF($AK$9="名前だけ",IF(INDEX(計算!$H$5:$H$49,$A28)="",INDEX(計算!$D$5:$D$49,$A28),INDEX(計算!$H$5:$H$49,$A28)),INDEX(計算!$D$5:$D$49,$A28))))</f>
        <v/>
      </c>
    </row>
    <row r="29" spans="1:3" ht="20" customHeight="1" x14ac:dyDescent="0.2">
      <c r="A29" s="1" t="str">
        <f>IF(ROW()-4&lt;=計算!$AH$5,INDEX(計算!$Y$5:$AB$49,ROW()-4,計算!$AN$11),"")</f>
        <v/>
      </c>
      <c r="B29" s="10" t="str">
        <f>IF($A29="","",INDEX(計算!$B$5:$B$49,$A29))</f>
        <v/>
      </c>
      <c r="C29" s="21" t="str">
        <f>IF($A29="","",IF($AK$9="名字だけ",INDEX(計算!$G$5:$G$49,$A29),IF($AK$9="名前だけ",IF(INDEX(計算!$H$5:$H$49,$A29)="",INDEX(計算!$D$5:$D$49,$A29),INDEX(計算!$H$5:$H$49,$A29)),INDEX(計算!$D$5:$D$49,$A29))))</f>
        <v/>
      </c>
    </row>
    <row r="30" spans="1:3" ht="20" customHeight="1" x14ac:dyDescent="0.2">
      <c r="A30" s="1" t="str">
        <f>IF(ROW()-4&lt;=計算!$AH$5,INDEX(計算!$Y$5:$AB$49,ROW()-4,計算!$AN$11),"")</f>
        <v/>
      </c>
      <c r="B30" s="10" t="str">
        <f>IF($A30="","",INDEX(計算!$B$5:$B$49,$A30))</f>
        <v/>
      </c>
      <c r="C30" s="21" t="str">
        <f>IF($A30="","",IF($AK$9="名字だけ",INDEX(計算!$G$5:$G$49,$A30),IF($AK$9="名前だけ",IF(INDEX(計算!$H$5:$H$49,$A30)="",INDEX(計算!$D$5:$D$49,$A30),INDEX(計算!$H$5:$H$49,$A30)),INDEX(計算!$D$5:$D$49,$A30))))</f>
        <v/>
      </c>
    </row>
    <row r="31" spans="1:3" ht="20" customHeight="1" x14ac:dyDescent="0.2">
      <c r="A31" s="1" t="str">
        <f>IF(ROW()-4&lt;=計算!$AH$5,INDEX(計算!$Y$5:$AB$49,ROW()-4,計算!$AN$11),"")</f>
        <v/>
      </c>
      <c r="B31" s="10" t="str">
        <f>IF($A31="","",INDEX(計算!$B$5:$B$49,$A31))</f>
        <v/>
      </c>
      <c r="C31" s="21" t="str">
        <f>IF($A31="","",IF($AK$9="名字だけ",INDEX(計算!$G$5:$G$49,$A31),IF($AK$9="名前だけ",IF(INDEX(計算!$H$5:$H$49,$A31)="",INDEX(計算!$D$5:$D$49,$A31),INDEX(計算!$H$5:$H$49,$A31)),INDEX(計算!$D$5:$D$49,$A31))))</f>
        <v/>
      </c>
    </row>
    <row r="32" spans="1:3" ht="20" customHeight="1" x14ac:dyDescent="0.2">
      <c r="A32" s="1" t="str">
        <f>IF(ROW()-4&lt;=計算!$AH$5,INDEX(計算!$Y$5:$AB$49,ROW()-4,計算!$AN$11),"")</f>
        <v/>
      </c>
      <c r="B32" s="10" t="str">
        <f>IF($A32="","",INDEX(計算!$B$5:$B$49,$A32))</f>
        <v/>
      </c>
      <c r="C32" s="21" t="str">
        <f>IF($A32="","",IF($AK$9="名字だけ",INDEX(計算!$G$5:$G$49,$A32),IF($AK$9="名前だけ",IF(INDEX(計算!$H$5:$H$49,$A32)="",INDEX(計算!$D$5:$D$49,$A32),INDEX(計算!$H$5:$H$49,$A32)),INDEX(計算!$D$5:$D$49,$A32))))</f>
        <v/>
      </c>
    </row>
    <row r="33" spans="1:3" ht="20" customHeight="1" x14ac:dyDescent="0.2">
      <c r="A33" s="1" t="str">
        <f>IF(ROW()-4&lt;=計算!$AH$5,INDEX(計算!$Y$5:$AB$49,ROW()-4,計算!$AN$11),"")</f>
        <v/>
      </c>
      <c r="B33" s="10" t="str">
        <f>IF($A33="","",INDEX(計算!$B$5:$B$49,$A33))</f>
        <v/>
      </c>
      <c r="C33" s="21" t="str">
        <f>IF($A33="","",IF($AK$9="名字だけ",INDEX(計算!$G$5:$G$49,$A33),IF($AK$9="名前だけ",IF(INDEX(計算!$H$5:$H$49,$A33)="",INDEX(計算!$D$5:$D$49,$A33),INDEX(計算!$H$5:$H$49,$A33)),INDEX(計算!$D$5:$D$49,$A33))))</f>
        <v/>
      </c>
    </row>
    <row r="34" spans="1:3" ht="20" customHeight="1" x14ac:dyDescent="0.2">
      <c r="A34" s="1" t="str">
        <f>IF(ROW()-4&lt;=計算!$AH$5,INDEX(計算!$Y$5:$AB$49,ROW()-4,計算!$AN$11),"")</f>
        <v/>
      </c>
      <c r="B34" s="10" t="str">
        <f>IF($A34="","",INDEX(計算!$B$5:$B$49,$A34))</f>
        <v/>
      </c>
      <c r="C34" s="21" t="str">
        <f>IF($A34="","",IF($AK$9="名字だけ",INDEX(計算!$G$5:$G$49,$A34),IF($AK$9="名前だけ",IF(INDEX(計算!$H$5:$H$49,$A34)="",INDEX(計算!$D$5:$D$49,$A34),INDEX(計算!$H$5:$H$49,$A34)),INDEX(計算!$D$5:$D$49,$A34))))</f>
        <v/>
      </c>
    </row>
    <row r="35" spans="1:3" ht="20" customHeight="1" x14ac:dyDescent="0.2">
      <c r="A35" s="1" t="str">
        <f>IF(ROW()-4&lt;=計算!$AH$5,INDEX(計算!$Y$5:$AB$49,ROW()-4,計算!$AN$11),"")</f>
        <v/>
      </c>
      <c r="B35" s="10" t="str">
        <f>IF($A35="","",INDEX(計算!$B$5:$B$49,$A35))</f>
        <v/>
      </c>
      <c r="C35" s="21" t="str">
        <f>IF($A35="","",IF($AK$9="名字だけ",INDEX(計算!$G$5:$G$49,$A35),IF($AK$9="名前だけ",IF(INDEX(計算!$H$5:$H$49,$A35)="",INDEX(計算!$D$5:$D$49,$A35),INDEX(計算!$H$5:$H$49,$A35)),INDEX(計算!$D$5:$D$49,$A35))))</f>
        <v/>
      </c>
    </row>
    <row r="36" spans="1:3" ht="20" customHeight="1" x14ac:dyDescent="0.2">
      <c r="A36" s="1" t="str">
        <f>IF(ROW()-4&lt;=計算!$AH$5,INDEX(計算!$Y$5:$AB$49,ROW()-4,計算!$AN$11),"")</f>
        <v/>
      </c>
      <c r="B36" s="10" t="str">
        <f>IF($A36="","",INDEX(計算!$B$5:$B$49,$A36))</f>
        <v/>
      </c>
      <c r="C36" s="21" t="str">
        <f>IF($A36="","",IF($AK$9="名字だけ",INDEX(計算!$G$5:$G$49,$A36),IF($AK$9="名前だけ",IF(INDEX(計算!$H$5:$H$49,$A36)="",INDEX(計算!$D$5:$D$49,$A36),INDEX(計算!$H$5:$H$49,$A36)),INDEX(計算!$D$5:$D$49,$A36))))</f>
        <v/>
      </c>
    </row>
    <row r="37" spans="1:3" ht="20" customHeight="1" x14ac:dyDescent="0.2">
      <c r="A37" s="1" t="str">
        <f>IF(ROW()-4&lt;=計算!$AH$5,INDEX(計算!$Y$5:$AB$49,ROW()-4,計算!$AN$11),"")</f>
        <v/>
      </c>
      <c r="B37" s="10" t="str">
        <f>IF($A37="","",INDEX(計算!$B$5:$B$49,$A37))</f>
        <v/>
      </c>
      <c r="C37" s="21" t="str">
        <f>IF($A37="","",IF($AK$9="名字だけ",INDEX(計算!$G$5:$G$49,$A37),IF($AK$9="名前だけ",IF(INDEX(計算!$H$5:$H$49,$A37)="",INDEX(計算!$D$5:$D$49,$A37),INDEX(計算!$H$5:$H$49,$A37)),INDEX(計算!$D$5:$D$49,$A37))))</f>
        <v/>
      </c>
    </row>
    <row r="38" spans="1:3" ht="20" customHeight="1" x14ac:dyDescent="0.2">
      <c r="A38" s="1" t="str">
        <f>IF(ROW()-4&lt;=計算!$AH$5,INDEX(計算!$Y$5:$AB$49,ROW()-4,計算!$AN$11),"")</f>
        <v/>
      </c>
      <c r="B38" s="10" t="str">
        <f>IF($A38="","",INDEX(計算!$B$5:$B$49,$A38))</f>
        <v/>
      </c>
      <c r="C38" s="21" t="str">
        <f>IF($A38="","",IF($AK$9="名字だけ",INDEX(計算!$G$5:$G$49,$A38),IF($AK$9="名前だけ",IF(INDEX(計算!$H$5:$H$49,$A38)="",INDEX(計算!$D$5:$D$49,$A38),INDEX(計算!$H$5:$H$49,$A38)),INDEX(計算!$D$5:$D$49,$A38))))</f>
        <v/>
      </c>
    </row>
    <row r="39" spans="1:3" ht="20" customHeight="1" x14ac:dyDescent="0.2">
      <c r="A39" s="1" t="str">
        <f>IF(ROW()-4&lt;=計算!$AH$5,INDEX(計算!$Y$5:$AB$49,ROW()-4,計算!$AN$11),"")</f>
        <v/>
      </c>
      <c r="B39" s="10" t="str">
        <f>IF($A39="","",INDEX(計算!$B$5:$B$49,$A39))</f>
        <v/>
      </c>
      <c r="C39" s="21" t="str">
        <f>IF($A39="","",IF($AK$9="名字だけ",INDEX(計算!$G$5:$G$49,$A39),IF($AK$9="名前だけ",IF(INDEX(計算!$H$5:$H$49,$A39)="",INDEX(計算!$D$5:$D$49,$A39),INDEX(計算!$H$5:$H$49,$A39)),INDEX(計算!$D$5:$D$49,$A39))))</f>
        <v/>
      </c>
    </row>
    <row r="40" spans="1:3" ht="20" customHeight="1" x14ac:dyDescent="0.2">
      <c r="A40" s="1" t="str">
        <f>IF(ROW()-4&lt;=計算!$AH$5,INDEX(計算!$Y$5:$AB$49,ROW()-4,計算!$AN$11),"")</f>
        <v/>
      </c>
      <c r="B40" s="10" t="str">
        <f>IF($A40="","",INDEX(計算!$B$5:$B$49,$A40))</f>
        <v/>
      </c>
      <c r="C40" s="21" t="str">
        <f>IF($A40="","",IF($AK$9="名字だけ",INDEX(計算!$G$5:$G$49,$A40),IF($AK$9="名前だけ",IF(INDEX(計算!$H$5:$H$49,$A40)="",INDEX(計算!$D$5:$D$49,$A40),INDEX(計算!$H$5:$H$49,$A40)),INDEX(計算!$D$5:$D$49,$A40))))</f>
        <v/>
      </c>
    </row>
    <row r="41" spans="1:3" ht="20" customHeight="1" x14ac:dyDescent="0.2">
      <c r="A41" s="1" t="str">
        <f>IF(ROW()-4&lt;=計算!$AH$5,INDEX(計算!$Y$5:$AB$49,ROW()-4,計算!$AN$11),"")</f>
        <v/>
      </c>
      <c r="B41" s="10" t="str">
        <f>IF($A41="","",INDEX(計算!$B$5:$B$49,$A41))</f>
        <v/>
      </c>
      <c r="C41" s="21" t="str">
        <f>IF($A41="","",IF($AK$9="名字だけ",INDEX(計算!$G$5:$G$49,$A41),IF($AK$9="名前だけ",IF(INDEX(計算!$H$5:$H$49,$A41)="",INDEX(計算!$D$5:$D$49,$A41),INDEX(計算!$H$5:$H$49,$A41)),INDEX(計算!$D$5:$D$49,$A41))))</f>
        <v/>
      </c>
    </row>
    <row r="42" spans="1:3" ht="20" customHeight="1" x14ac:dyDescent="0.2">
      <c r="A42" s="1" t="str">
        <f>IF(ROW()-4&lt;=計算!$AH$5,INDEX(計算!$Y$5:$AB$49,ROW()-4,計算!$AN$11),"")</f>
        <v/>
      </c>
      <c r="B42" s="10" t="str">
        <f>IF($A42="","",INDEX(計算!$B$5:$B$49,$A42))</f>
        <v/>
      </c>
      <c r="C42" s="21" t="str">
        <f>IF($A42="","",IF($AK$9="名字だけ",INDEX(計算!$G$5:$G$49,$A42),IF($AK$9="名前だけ",IF(INDEX(計算!$H$5:$H$49,$A42)="",INDEX(計算!$D$5:$D$49,$A42),INDEX(計算!$H$5:$H$49,$A42)),INDEX(計算!$D$5:$D$49,$A42))))</f>
        <v/>
      </c>
    </row>
    <row r="43" spans="1:3" ht="20" customHeight="1" x14ac:dyDescent="0.2">
      <c r="A43" s="1" t="str">
        <f>IF(ROW()-4&lt;=計算!$AH$5,INDEX(計算!$Y$5:$AB$49,ROW()-4,計算!$AN$11),"")</f>
        <v/>
      </c>
      <c r="B43" s="10" t="str">
        <f>IF($A43="","",INDEX(計算!$B$5:$B$49,$A43))</f>
        <v/>
      </c>
      <c r="C43" s="21" t="str">
        <f>IF($A43="","",IF($AK$9="名字だけ",INDEX(計算!$G$5:$G$49,$A43),IF($AK$9="名前だけ",IF(INDEX(計算!$H$5:$H$49,$A43)="",INDEX(計算!$D$5:$D$49,$A43),INDEX(計算!$H$5:$H$49,$A43)),INDEX(計算!$D$5:$D$49,$A43))))</f>
        <v/>
      </c>
    </row>
    <row r="44" spans="1:3" ht="20" customHeight="1" x14ac:dyDescent="0.2">
      <c r="A44" s="1" t="str">
        <f>IF(ROW()-4&lt;=計算!$AH$5,INDEX(計算!$Y$5:$AB$49,ROW()-4,計算!$AN$11),"")</f>
        <v/>
      </c>
      <c r="B44" s="10" t="str">
        <f>IF($A44="","",INDEX(計算!$B$5:$B$49,$A44))</f>
        <v/>
      </c>
      <c r="C44" s="21" t="str">
        <f>IF($A44="","",IF($AK$9="名字だけ",INDEX(計算!$G$5:$G$49,$A44),IF($AK$9="名前だけ",IF(INDEX(計算!$H$5:$H$49,$A44)="",INDEX(計算!$D$5:$D$49,$A44),INDEX(計算!$H$5:$H$49,$A44)),INDEX(計算!$D$5:$D$49,$A44))))</f>
        <v/>
      </c>
    </row>
    <row r="45" spans="1:3" ht="20" customHeight="1" x14ac:dyDescent="0.2">
      <c r="A45" s="1" t="str">
        <f>IF(ROW()-4&lt;=計算!$AH$5,INDEX(計算!$Y$5:$AB$49,ROW()-4,計算!$AN$11),"")</f>
        <v/>
      </c>
      <c r="B45" s="10" t="str">
        <f>IF($A45="","",INDEX(計算!$B$5:$B$49,$A45))</f>
        <v/>
      </c>
      <c r="C45" s="21" t="str">
        <f>IF($A45="","",IF($AK$9="名字だけ",INDEX(計算!$G$5:$G$49,$A45),IF($AK$9="名前だけ",IF(INDEX(計算!$H$5:$H$49,$A45)="",INDEX(計算!$D$5:$D$49,$A45),INDEX(計算!$H$5:$H$49,$A45)),INDEX(計算!$D$5:$D$49,$A45))))</f>
        <v/>
      </c>
    </row>
    <row r="46" spans="1:3" ht="20" customHeight="1" x14ac:dyDescent="0.2">
      <c r="A46" s="1" t="str">
        <f>IF(ROW()-4&lt;=計算!$AH$5,INDEX(計算!$Y$5:$AB$49,ROW()-4,計算!$AN$11),"")</f>
        <v/>
      </c>
      <c r="B46" s="10" t="str">
        <f>IF($A46="","",INDEX(計算!$B$5:$B$49,$A46))</f>
        <v/>
      </c>
      <c r="C46" s="21" t="str">
        <f>IF($A46="","",IF($AK$9="名字だけ",INDEX(計算!$G$5:$G$49,$A46),IF($AK$9="名前だけ",IF(INDEX(計算!$H$5:$H$49,$A46)="",INDEX(計算!$D$5:$D$49,$A46),INDEX(計算!$H$5:$H$49,$A46)),INDEX(計算!$D$5:$D$49,$A46))))</f>
        <v/>
      </c>
    </row>
    <row r="47" spans="1:3" ht="20" customHeight="1" x14ac:dyDescent="0.2">
      <c r="A47" s="1" t="str">
        <f>IF(ROW()-4&lt;=計算!$AH$5,INDEX(計算!$Y$5:$AB$49,ROW()-4,計算!$AN$11),"")</f>
        <v/>
      </c>
      <c r="B47" s="10" t="str">
        <f>IF($A47="","",INDEX(計算!$B$5:$B$49,$A47))</f>
        <v/>
      </c>
      <c r="C47" s="21" t="str">
        <f>IF($A47="","",IF($AK$9="名字だけ",INDEX(計算!$G$5:$G$49,$A47),IF($AK$9="名前だけ",IF(INDEX(計算!$H$5:$H$49,$A47)="",INDEX(計算!$D$5:$D$49,$A47),INDEX(計算!$H$5:$H$49,$A47)),INDEX(計算!$D$5:$D$49,$A47))))</f>
        <v/>
      </c>
    </row>
    <row r="48" spans="1:3" ht="20" customHeight="1" x14ac:dyDescent="0.2">
      <c r="A48" s="1" t="str">
        <f>IF(ROW()-4&lt;=計算!$AH$5,INDEX(計算!$Y$5:$AB$49,ROW()-4,計算!$AN$11),"")</f>
        <v/>
      </c>
      <c r="B48" s="10" t="str">
        <f>IF($A48="","",INDEX(計算!$B$5:$B$49,$A48))</f>
        <v/>
      </c>
      <c r="C48" s="21" t="str">
        <f>IF($A48="","",IF($AK$9="名字だけ",INDEX(計算!$G$5:$G$49,$A48),IF($AK$9="名前だけ",IF(INDEX(計算!$H$5:$H$49,$A48)="",INDEX(計算!$D$5:$D$49,$A48),INDEX(計算!$H$5:$H$49,$A48)),INDEX(計算!$D$5:$D$49,$A48))))</f>
        <v/>
      </c>
    </row>
    <row r="49" spans="1:3" ht="20" customHeight="1" x14ac:dyDescent="0.2">
      <c r="A49" s="1" t="str">
        <f>IF(ROW()-4&lt;=計算!$AH$5,INDEX(計算!$Y$5:$AB$49,ROW()-4,計算!$AN$11),"")</f>
        <v/>
      </c>
      <c r="B49" s="10" t="str">
        <f>IF($A49="","",INDEX(計算!$B$5:$B$49,$A49))</f>
        <v/>
      </c>
      <c r="C49" s="21" t="str">
        <f>IF($A49="","",IF($AK$9="名字だけ",INDEX(計算!$G$5:$G$49,$A49),IF($AK$9="名前だけ",IF(INDEX(計算!$H$5:$H$49,$A49)="",INDEX(計算!$D$5:$D$49,$A49),INDEX(計算!$H$5:$H$49,$A49)),INDEX(計算!$D$5:$D$49,$A49))))</f>
        <v/>
      </c>
    </row>
    <row r="50" spans="1:3" ht="20" customHeight="1" x14ac:dyDescent="0.2">
      <c r="A50" s="1" t="str">
        <f>IF(ROW()-4&lt;=計算!$AH$5,INDEX(計算!$Y$5:$AB$49,ROW()-4,計算!$AN$11),"")</f>
        <v/>
      </c>
      <c r="B50" s="10" t="str">
        <f>IF($A50="","",INDEX(計算!$B$5:$B$49,$A50))</f>
        <v/>
      </c>
      <c r="C50" s="21" t="str">
        <f>IF($A50="","",IF($AK$9="名字だけ",INDEX(計算!$G$5:$G$49,$A50),IF($AK$9="名前だけ",IF(INDEX(計算!$H$5:$H$49,$A50)="",INDEX(計算!$D$5:$D$49,$A50),INDEX(計算!$H$5:$H$49,$A50)),INDEX(計算!$D$5:$D$49,$A50))))</f>
        <v/>
      </c>
    </row>
    <row r="51" spans="1:3" ht="20" customHeight="1" x14ac:dyDescent="0.2">
      <c r="A51" s="1" t="str">
        <f>IF(ROW()-4&lt;=計算!$AH$5,INDEX(計算!$Y$5:$AB$49,ROW()-4,計算!$AN$11),"")</f>
        <v/>
      </c>
      <c r="B51" s="10" t="str">
        <f>IF($A51="","",INDEX(計算!$B$5:$B$49,$A51))</f>
        <v/>
      </c>
      <c r="C51" s="21" t="str">
        <f>IF($A51="","",IF($AK$9="名字だけ",INDEX(計算!$G$5:$G$49,$A51),IF($AK$9="名前だけ",IF(INDEX(計算!$H$5:$H$49,$A51)="",INDEX(計算!$D$5:$D$49,$A51),INDEX(計算!$H$5:$H$49,$A51)),INDEX(計算!$D$5:$D$49,$A51))))</f>
        <v/>
      </c>
    </row>
    <row r="52" spans="1:3" ht="20" customHeight="1" x14ac:dyDescent="0.2">
      <c r="A52" s="1" t="str">
        <f>IF(ROW()-4&lt;=計算!$AH$5,INDEX(計算!$Y$5:$AB$49,ROW()-4,計算!$AN$11),"")</f>
        <v/>
      </c>
      <c r="B52" s="10" t="str">
        <f>IF($A52="","",INDEX(計算!$B$5:$B$49,$A52))</f>
        <v/>
      </c>
      <c r="C52" s="21" t="str">
        <f>IF($A52="","",IF($AK$9="名字だけ",INDEX(計算!$G$5:$G$49,$A52),IF($AK$9="名前だけ",IF(INDEX(計算!$H$5:$H$49,$A52)="",INDEX(計算!$D$5:$D$49,$A52),INDEX(計算!$H$5:$H$49,$A52)),INDEX(計算!$D$5:$D$49,$A52))))</f>
        <v/>
      </c>
    </row>
    <row r="53" spans="1:3" ht="20" customHeight="1" x14ac:dyDescent="0.2">
      <c r="A53" s="1" t="str">
        <f>IF(ROW()-4&lt;=計算!$AH$5,INDEX(計算!$Y$5:$AB$49,ROW()-4,計算!$AN$11),"")</f>
        <v/>
      </c>
      <c r="B53" s="10" t="str">
        <f>IF($A53="","",INDEX(計算!$B$5:$B$49,$A53))</f>
        <v/>
      </c>
      <c r="C53" s="21" t="str">
        <f>IF($A53="","",IF($AK$9="名字だけ",INDEX(計算!$G$5:$G$49,$A53),IF($AK$9="名前だけ",IF(INDEX(計算!$H$5:$H$49,$A53)="",INDEX(計算!$D$5:$D$49,$A53),INDEX(計算!$H$5:$H$49,$A53)),INDEX(計算!$D$5:$D$49,$A53))))</f>
        <v/>
      </c>
    </row>
    <row r="54" spans="1:3" ht="20" customHeight="1" x14ac:dyDescent="0.2">
      <c r="A54" s="1" t="str">
        <f>IF(ROW()-4&lt;=計算!$AH$5,INDEX(計算!$Y$5:$AB$49,ROW()-4,計算!$AN$11),"")</f>
        <v/>
      </c>
      <c r="B54" s="10" t="str">
        <f>IF($A54="","",INDEX(計算!$B$5:$B$49,$A54))</f>
        <v/>
      </c>
      <c r="C54" s="21" t="str">
        <f>IF($A54="","",IF($AK$9="名字だけ",INDEX(計算!$G$5:$G$49,$A54),IF($AK$9="名前だけ",IF(INDEX(計算!$H$5:$H$49,$A54)="",INDEX(計算!$D$5:$D$49,$A54),INDEX(計算!$H$5:$H$49,$A54)),INDEX(計算!$D$5:$D$49,$A54))))</f>
        <v/>
      </c>
    </row>
  </sheetData>
  <sheetProtection sheet="1" objects="1" scenarios="1" formatCells="0" formatColumns="0" formatRows="0"/>
  <mergeCells count="2">
    <mergeCell ref="B3:B4"/>
    <mergeCell ref="C3:C4"/>
  </mergeCells>
  <phoneticPr fontId="8"/>
  <dataValidations count="6">
    <dataValidation type="whole" allowBlank="1" showInputMessage="1" showErrorMessage="1" error="2020～2100 の数字を入力してください" sqref="AK4" xr:uid="{FDAE43A7-2EAD-404A-900C-E031D0BA5579}">
      <formula1>2020</formula1>
      <formula2>2100</formula2>
    </dataValidation>
    <dataValidation type="whole" allowBlank="1" showInputMessage="1" showErrorMessage="1" error="1～12 の数字を入力してください" sqref="AK5" xr:uid="{8380A2CC-0AF5-4EB4-B73F-42D76DFB15A2}">
      <formula1>1</formula1>
      <formula2>12</formula2>
    </dataValidation>
    <dataValidation type="list" allowBlank="1" showInputMessage="1" showErrorMessage="1" sqref="AK6" xr:uid="{A8DBEC93-BD87-4C9F-8686-49EB69401E84}">
      <formula1>"出席番号順,男女別（男子が先）,男女別（女子が先）,五十音順"</formula1>
    </dataValidation>
    <dataValidation type="whole" allowBlank="1" showInputMessage="1" showErrorMessage="1" error="0～5 の数字を入力してください" sqref="AK7" xr:uid="{A451A273-681E-4C11-9B0B-AF00CD1FDEE9}">
      <formula1>0</formula1>
      <formula2>5</formula2>
    </dataValidation>
    <dataValidation type="list" allowBlank="1" showInputMessage="1" showErrorMessage="1" sqref="AK8" xr:uid="{1BC2CDFD-2340-4E59-AA9B-30DF8F8AA1DB}">
      <formula1>"する,しない"</formula1>
    </dataValidation>
    <dataValidation type="list" allowBlank="1" showInputMessage="1" showErrorMessage="1" sqref="AK9" xr:uid="{BBB4977F-81BB-4993-BFAE-F1BFE640A0B6}">
      <formula1>"フルネーム,名字だけ,名前だけ"</formula1>
    </dataValidation>
  </dataValidations>
  <hyperlinks>
    <hyperlink ref="AJ1" location="ホーム!A1" display="◀ ホームへ戻る" xr:uid="{FDC480AA-7AEE-4D36-87F4-47A058EB314F}"/>
  </hyperlinks>
  <printOptions horizontalCentered="1"/>
  <pageMargins left="0.4724409448818897" right="0.4724409448818897" top="0.51181102362204722" bottom="0.39370078740157477" header="0" footer="0"/>
  <pageSetup paperSize="9" scale="6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C556479-DB76-401F-8EA3-008A35806B2C}">
            <xm:f>AND($AK$8="する",COLUMN()-3&lt;=計算!$AN$12,ROW()-4&lt;=計算!$AN$13,D$4="土")</xm:f>
            <x14:dxf>
              <fill>
                <patternFill>
                  <bgColor rgb="FFDDEBF7"/>
                </patternFill>
              </fill>
            </x14:dxf>
          </x14:cfRule>
          <x14:cfRule type="expression" priority="2" id="{00A4AAC7-9DF4-47D8-B32A-3CCE216A94DC}">
            <xm:f>AND($AK$8="する",COLUMN()-3&lt;=計算!$AN$12,ROW()-4&lt;=計算!$AN$13,D$4="日")</xm:f>
            <x14:dxf>
              <fill>
                <patternFill>
                  <bgColor rgb="FFFCE4E4"/>
                </patternFill>
              </fill>
            </x14:dxf>
          </x14:cfRule>
          <x14:cfRule type="expression" priority="4" id="{EAC48133-A077-41D4-BE1F-4B62B457FB30}">
            <xm:f>AND(COLUMN()-3&lt;=計算!$AN$12,ROW()-4&lt;=計算!$AN$13)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D3:AH54</xm:sqref>
        </x14:conditionalFormatting>
        <x14:conditionalFormatting xmlns:xm="http://schemas.microsoft.com/office/excel/2006/main">
          <x14:cfRule type="expression" priority="3" id="{D75F8D98-49B3-44C2-A641-A8F638DE2C7B}">
            <xm:f>AND(COLUMN()-3&lt;=計算!$AN$12,D$4&lt;&gt;"土",D$4&lt;&gt;"日")</xm:f>
            <x14:dxf>
              <fill>
                <patternFill>
                  <bgColor rgb="FFD9D9D9"/>
                </patternFill>
              </fill>
            </x14:dxf>
          </x14:cfRule>
          <xm:sqref>D3:AH4</xm:sqref>
        </x14:conditionalFormatting>
        <x14:conditionalFormatting xmlns:xm="http://schemas.microsoft.com/office/excel/2006/main">
          <x14:cfRule type="expression" priority="5" id="{85CD7C2D-C501-4598-8FE0-2880D4D06116}">
            <xm:f>ROW()-4&lt;=計算!$AN$13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B5:C54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601FB-20D3-4355-AE3A-CFD1F1FECCCC}">
  <sheetPr>
    <tabColor rgb="FF4472C4"/>
    <pageSetUpPr fitToPage="1"/>
  </sheetPr>
  <dimension ref="A1:J54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6.64453125" style="1" customWidth="1"/>
    <col min="3" max="3" width="18.64453125" style="1" customWidth="1"/>
    <col min="4" max="4" width="12.64453125" style="1" customWidth="1"/>
    <col min="5" max="5" width="14.64453125" style="1" customWidth="1"/>
    <col min="6" max="6" width="9.64453125" style="1" customWidth="1"/>
    <col min="7" max="7" width="22.64453125" style="1" customWidth="1"/>
    <col min="8" max="8" width="3.64453125" style="1" customWidth="1"/>
    <col min="9" max="9" width="16.64453125" style="1" customWidth="1"/>
    <col min="10" max="10" width="20.64453125" style="1" customWidth="1"/>
    <col min="11" max="16384" width="8.9375" style="1"/>
  </cols>
  <sheetData>
    <row r="1" spans="1:10" ht="30" customHeight="1" x14ac:dyDescent="0.2">
      <c r="B1" s="17" t="str">
        <f>$J$3&amp;"　集金表"</f>
        <v>〇〇代　集金表</v>
      </c>
      <c r="I1" s="8" t="s">
        <v>48</v>
      </c>
    </row>
    <row r="2" spans="1:10" ht="18" customHeight="1" x14ac:dyDescent="0.2">
      <c r="B2" s="1" t="str">
        <f>計算!$AN$3&amp;IF($J$5="","","　　締切："&amp;TEXT($J$5,"m月d日"))</f>
        <v>〇年〇組</v>
      </c>
      <c r="I2" s="5" t="s">
        <v>57</v>
      </c>
      <c r="J2" s="5"/>
    </row>
    <row r="3" spans="1:10" ht="22" customHeight="1" x14ac:dyDescent="0.2">
      <c r="B3" s="18" t="str">
        <f>"人数："&amp;計算!$AH$5&amp;"人"&amp;IF(N($J$4)=0,"","　　1人 "&amp;TEXT($J$4,"#,##0")&amp;"円　　合計 "&amp;TEXT($J$4*計算!$AH$5,"#,##0")&amp;"円")</f>
        <v>人数：0人</v>
      </c>
      <c r="I3" s="24" t="s">
        <v>125</v>
      </c>
      <c r="J3" s="12" t="s">
        <v>126</v>
      </c>
    </row>
    <row r="4" spans="1:10" ht="24" customHeight="1" x14ac:dyDescent="0.2">
      <c r="B4" s="19" t="s">
        <v>1</v>
      </c>
      <c r="C4" s="19" t="s">
        <v>3</v>
      </c>
      <c r="D4" s="19" t="s">
        <v>122</v>
      </c>
      <c r="E4" s="19" t="s">
        <v>123</v>
      </c>
      <c r="F4" s="19" t="s">
        <v>124</v>
      </c>
      <c r="G4" s="19" t="s">
        <v>77</v>
      </c>
      <c r="I4" s="24" t="s">
        <v>127</v>
      </c>
      <c r="J4" s="33"/>
    </row>
    <row r="5" spans="1:10" ht="22" customHeight="1" x14ac:dyDescent="0.2">
      <c r="A5" s="1" t="str">
        <f>IF(ROW()-4&lt;=計算!$AH$5,INDEX(計算!$Y$5:$AB$49,ROW()-4,計算!$AN$15),"")</f>
        <v/>
      </c>
      <c r="B5" s="10" t="str">
        <f>IF($A5="","",INDEX(計算!$B$5:$B$49,$A5))</f>
        <v/>
      </c>
      <c r="C5" s="21" t="str">
        <f>IF($A5="","",IF($J$8="名字だけ",INDEX(計算!$G$5:$G$49,$A5),IF($J$8="名前だけ",IF(INDEX(計算!$H$5:$H$49,$A5)="",INDEX(計算!$D$5:$D$49,$A5),INDEX(計算!$H$5:$H$49,$A5)),INDEX(計算!$D$5:$D$49,$A5))))</f>
        <v/>
      </c>
      <c r="D5" s="30" t="str">
        <f t="shared" ref="D5:D36" si="0">IF(OR($A5="",N($J$4)=0),"",$J$4)</f>
        <v/>
      </c>
      <c r="E5" s="31" t="str">
        <f t="shared" ref="E5:E36" si="1">IF($A5="","","　　月　　日")</f>
        <v/>
      </c>
      <c r="F5" s="10"/>
      <c r="I5" s="24" t="s">
        <v>128</v>
      </c>
      <c r="J5" s="32"/>
    </row>
    <row r="6" spans="1:10" ht="22" customHeight="1" x14ac:dyDescent="0.2">
      <c r="A6" s="1" t="str">
        <f>IF(ROW()-4&lt;=計算!$AH$5,INDEX(計算!$Y$5:$AB$49,ROW()-4,計算!$AN$15),"")</f>
        <v/>
      </c>
      <c r="B6" s="10" t="str">
        <f>IF($A6="","",INDEX(計算!$B$5:$B$49,$A6))</f>
        <v/>
      </c>
      <c r="C6" s="21" t="str">
        <f>IF($A6="","",IF($J$8="名字だけ",INDEX(計算!$G$5:$G$49,$A6),IF($J$8="名前だけ",IF(INDEX(計算!$H$5:$H$49,$A6)="",INDEX(計算!$D$5:$D$49,$A6),INDEX(計算!$H$5:$H$49,$A6)),INDEX(計算!$D$5:$D$49,$A6))))</f>
        <v/>
      </c>
      <c r="D6" s="30" t="str">
        <f t="shared" si="0"/>
        <v/>
      </c>
      <c r="E6" s="31" t="str">
        <f t="shared" si="1"/>
        <v/>
      </c>
      <c r="F6" s="10"/>
      <c r="I6" s="24" t="s">
        <v>59</v>
      </c>
      <c r="J6" s="12" t="s">
        <v>60</v>
      </c>
    </row>
    <row r="7" spans="1:10" ht="22" customHeight="1" x14ac:dyDescent="0.2">
      <c r="A7" s="1" t="str">
        <f>IF(ROW()-4&lt;=計算!$AH$5,INDEX(計算!$Y$5:$AB$49,ROW()-4,計算!$AN$15),"")</f>
        <v/>
      </c>
      <c r="B7" s="10" t="str">
        <f>IF($A7="","",INDEX(計算!$B$5:$B$49,$A7))</f>
        <v/>
      </c>
      <c r="C7" s="21" t="str">
        <f>IF($A7="","",IF($J$8="名字だけ",INDEX(計算!$G$5:$G$49,$A7),IF($J$8="名前だけ",IF(INDEX(計算!$H$5:$H$49,$A7)="",INDEX(計算!$D$5:$D$49,$A7),INDEX(計算!$H$5:$H$49,$A7)),INDEX(計算!$D$5:$D$49,$A7))))</f>
        <v/>
      </c>
      <c r="D7" s="30" t="str">
        <f t="shared" si="0"/>
        <v/>
      </c>
      <c r="E7" s="31" t="str">
        <f t="shared" si="1"/>
        <v/>
      </c>
      <c r="F7" s="10"/>
      <c r="I7" s="24" t="s">
        <v>65</v>
      </c>
      <c r="J7" s="12">
        <v>0</v>
      </c>
    </row>
    <row r="8" spans="1:10" ht="22" customHeight="1" x14ac:dyDescent="0.2">
      <c r="A8" s="1" t="str">
        <f>IF(ROW()-4&lt;=計算!$AH$5,INDEX(計算!$Y$5:$AB$49,ROW()-4,計算!$AN$15),"")</f>
        <v/>
      </c>
      <c r="B8" s="10" t="str">
        <f>IF($A8="","",INDEX(計算!$B$5:$B$49,$A8))</f>
        <v/>
      </c>
      <c r="C8" s="21" t="str">
        <f>IF($A8="","",IF($J$8="名字だけ",INDEX(計算!$G$5:$G$49,$A8),IF($J$8="名前だけ",IF(INDEX(計算!$H$5:$H$49,$A8)="",INDEX(計算!$D$5:$D$49,$A8),INDEX(計算!$H$5:$H$49,$A8)),INDEX(計算!$D$5:$D$49,$A8))))</f>
        <v/>
      </c>
      <c r="D8" s="30" t="str">
        <f t="shared" si="0"/>
        <v/>
      </c>
      <c r="E8" s="31" t="str">
        <f t="shared" si="1"/>
        <v/>
      </c>
      <c r="F8" s="10"/>
      <c r="I8" s="24" t="s">
        <v>66</v>
      </c>
      <c r="J8" s="12" t="s">
        <v>67</v>
      </c>
    </row>
    <row r="9" spans="1:10" ht="22" customHeight="1" x14ac:dyDescent="0.2">
      <c r="A9" s="1" t="str">
        <f>IF(ROW()-4&lt;=計算!$AH$5,INDEX(計算!$Y$5:$AB$49,ROW()-4,計算!$AN$15),"")</f>
        <v/>
      </c>
      <c r="B9" s="10" t="str">
        <f>IF($A9="","",INDEX(計算!$B$5:$B$49,$A9))</f>
        <v/>
      </c>
      <c r="C9" s="21" t="str">
        <f>IF($A9="","",IF($J$8="名字だけ",INDEX(計算!$G$5:$G$49,$A9),IF($J$8="名前だけ",IF(INDEX(計算!$H$5:$H$49,$A9)="",INDEX(計算!$D$5:$D$49,$A9),INDEX(計算!$H$5:$H$49,$A9)),INDEX(計算!$D$5:$D$49,$A9))))</f>
        <v/>
      </c>
      <c r="D9" s="30" t="str">
        <f t="shared" si="0"/>
        <v/>
      </c>
      <c r="E9" s="31" t="str">
        <f t="shared" si="1"/>
        <v/>
      </c>
      <c r="F9" s="10"/>
    </row>
    <row r="10" spans="1:10" ht="22" customHeight="1" x14ac:dyDescent="0.2">
      <c r="A10" s="1" t="str">
        <f>IF(ROW()-4&lt;=計算!$AH$5,INDEX(計算!$Y$5:$AB$49,ROW()-4,計算!$AN$15),"")</f>
        <v/>
      </c>
      <c r="B10" s="10" t="str">
        <f>IF($A10="","",INDEX(計算!$B$5:$B$49,$A10))</f>
        <v/>
      </c>
      <c r="C10" s="21" t="str">
        <f>IF($A10="","",IF($J$8="名字だけ",INDEX(計算!$G$5:$G$49,$A10),IF($J$8="名前だけ",IF(INDEX(計算!$H$5:$H$49,$A10)="",INDEX(計算!$D$5:$D$49,$A10),INDEX(計算!$H$5:$H$49,$A10)),INDEX(計算!$D$5:$D$49,$A10))))</f>
        <v/>
      </c>
      <c r="D10" s="30" t="str">
        <f t="shared" si="0"/>
        <v/>
      </c>
      <c r="E10" s="31" t="str">
        <f t="shared" si="1"/>
        <v/>
      </c>
      <c r="F10" s="10"/>
      <c r="I10" s="3" t="s">
        <v>129</v>
      </c>
    </row>
    <row r="11" spans="1:10" ht="22" customHeight="1" x14ac:dyDescent="0.2">
      <c r="A11" s="1" t="str">
        <f>IF(ROW()-4&lt;=計算!$AH$5,INDEX(計算!$Y$5:$AB$49,ROW()-4,計算!$AN$15),"")</f>
        <v/>
      </c>
      <c r="B11" s="10" t="str">
        <f>IF($A11="","",INDEX(計算!$B$5:$B$49,$A11))</f>
        <v/>
      </c>
      <c r="C11" s="21" t="str">
        <f>IF($A11="","",IF($J$8="名字だけ",INDEX(計算!$G$5:$G$49,$A11),IF($J$8="名前だけ",IF(INDEX(計算!$H$5:$H$49,$A11)="",INDEX(計算!$D$5:$D$49,$A11),INDEX(計算!$H$5:$H$49,$A11)),INDEX(計算!$D$5:$D$49,$A11))))</f>
        <v/>
      </c>
      <c r="D11" s="30" t="str">
        <f t="shared" si="0"/>
        <v/>
      </c>
      <c r="E11" s="31" t="str">
        <f t="shared" si="1"/>
        <v/>
      </c>
      <c r="F11" s="10"/>
    </row>
    <row r="12" spans="1:10" ht="22" customHeight="1" x14ac:dyDescent="0.2">
      <c r="A12" s="1" t="str">
        <f>IF(ROW()-4&lt;=計算!$AH$5,INDEX(計算!$Y$5:$AB$49,ROW()-4,計算!$AN$15),"")</f>
        <v/>
      </c>
      <c r="B12" s="10" t="str">
        <f>IF($A12="","",INDEX(計算!$B$5:$B$49,$A12))</f>
        <v/>
      </c>
      <c r="C12" s="21" t="str">
        <f>IF($A12="","",IF($J$8="名字だけ",INDEX(計算!$G$5:$G$49,$A12),IF($J$8="名前だけ",IF(INDEX(計算!$H$5:$H$49,$A12)="",INDEX(計算!$D$5:$D$49,$A12),INDEX(計算!$H$5:$H$49,$A12)),INDEX(計算!$D$5:$D$49,$A12))))</f>
        <v/>
      </c>
      <c r="D12" s="30" t="str">
        <f t="shared" si="0"/>
        <v/>
      </c>
      <c r="E12" s="31" t="str">
        <f t="shared" si="1"/>
        <v/>
      </c>
      <c r="F12" s="10"/>
    </row>
    <row r="13" spans="1:10" ht="22" customHeight="1" x14ac:dyDescent="0.2">
      <c r="A13" s="1" t="str">
        <f>IF(ROW()-4&lt;=計算!$AH$5,INDEX(計算!$Y$5:$AB$49,ROW()-4,計算!$AN$15),"")</f>
        <v/>
      </c>
      <c r="B13" s="10" t="str">
        <f>IF($A13="","",INDEX(計算!$B$5:$B$49,$A13))</f>
        <v/>
      </c>
      <c r="C13" s="21" t="str">
        <f>IF($A13="","",IF($J$8="名字だけ",INDEX(計算!$G$5:$G$49,$A13),IF($J$8="名前だけ",IF(INDEX(計算!$H$5:$H$49,$A13)="",INDEX(計算!$D$5:$D$49,$A13),INDEX(計算!$H$5:$H$49,$A13)),INDEX(計算!$D$5:$D$49,$A13))))</f>
        <v/>
      </c>
      <c r="D13" s="30" t="str">
        <f t="shared" si="0"/>
        <v/>
      </c>
      <c r="E13" s="31" t="str">
        <f t="shared" si="1"/>
        <v/>
      </c>
      <c r="F13" s="10"/>
    </row>
    <row r="14" spans="1:10" ht="22" customHeight="1" x14ac:dyDescent="0.2">
      <c r="A14" s="1" t="str">
        <f>IF(ROW()-4&lt;=計算!$AH$5,INDEX(計算!$Y$5:$AB$49,ROW()-4,計算!$AN$15),"")</f>
        <v/>
      </c>
      <c r="B14" s="10" t="str">
        <f>IF($A14="","",INDEX(計算!$B$5:$B$49,$A14))</f>
        <v/>
      </c>
      <c r="C14" s="21" t="str">
        <f>IF($A14="","",IF($J$8="名字だけ",INDEX(計算!$G$5:$G$49,$A14),IF($J$8="名前だけ",IF(INDEX(計算!$H$5:$H$49,$A14)="",INDEX(計算!$D$5:$D$49,$A14),INDEX(計算!$H$5:$H$49,$A14)),INDEX(計算!$D$5:$D$49,$A14))))</f>
        <v/>
      </c>
      <c r="D14" s="30" t="str">
        <f t="shared" si="0"/>
        <v/>
      </c>
      <c r="E14" s="31" t="str">
        <f t="shared" si="1"/>
        <v/>
      </c>
      <c r="F14" s="10"/>
    </row>
    <row r="15" spans="1:10" ht="22" customHeight="1" x14ac:dyDescent="0.2">
      <c r="A15" s="1" t="str">
        <f>IF(ROW()-4&lt;=計算!$AH$5,INDEX(計算!$Y$5:$AB$49,ROW()-4,計算!$AN$15),"")</f>
        <v/>
      </c>
      <c r="B15" s="10" t="str">
        <f>IF($A15="","",INDEX(計算!$B$5:$B$49,$A15))</f>
        <v/>
      </c>
      <c r="C15" s="21" t="str">
        <f>IF($A15="","",IF($J$8="名字だけ",INDEX(計算!$G$5:$G$49,$A15),IF($J$8="名前だけ",IF(INDEX(計算!$H$5:$H$49,$A15)="",INDEX(計算!$D$5:$D$49,$A15),INDEX(計算!$H$5:$H$49,$A15)),INDEX(計算!$D$5:$D$49,$A15))))</f>
        <v/>
      </c>
      <c r="D15" s="30" t="str">
        <f t="shared" si="0"/>
        <v/>
      </c>
      <c r="E15" s="31" t="str">
        <f t="shared" si="1"/>
        <v/>
      </c>
      <c r="F15" s="10"/>
    </row>
    <row r="16" spans="1:10" ht="22" customHeight="1" x14ac:dyDescent="0.2">
      <c r="A16" s="1" t="str">
        <f>IF(ROW()-4&lt;=計算!$AH$5,INDEX(計算!$Y$5:$AB$49,ROW()-4,計算!$AN$15),"")</f>
        <v/>
      </c>
      <c r="B16" s="10" t="str">
        <f>IF($A16="","",INDEX(計算!$B$5:$B$49,$A16))</f>
        <v/>
      </c>
      <c r="C16" s="21" t="str">
        <f>IF($A16="","",IF($J$8="名字だけ",INDEX(計算!$G$5:$G$49,$A16),IF($J$8="名前だけ",IF(INDEX(計算!$H$5:$H$49,$A16)="",INDEX(計算!$D$5:$D$49,$A16),INDEX(計算!$H$5:$H$49,$A16)),INDEX(計算!$D$5:$D$49,$A16))))</f>
        <v/>
      </c>
      <c r="D16" s="30" t="str">
        <f t="shared" si="0"/>
        <v/>
      </c>
      <c r="E16" s="31" t="str">
        <f t="shared" si="1"/>
        <v/>
      </c>
      <c r="F16" s="10"/>
    </row>
    <row r="17" spans="1:6" ht="22" customHeight="1" x14ac:dyDescent="0.2">
      <c r="A17" s="1" t="str">
        <f>IF(ROW()-4&lt;=計算!$AH$5,INDEX(計算!$Y$5:$AB$49,ROW()-4,計算!$AN$15),"")</f>
        <v/>
      </c>
      <c r="B17" s="10" t="str">
        <f>IF($A17="","",INDEX(計算!$B$5:$B$49,$A17))</f>
        <v/>
      </c>
      <c r="C17" s="21" t="str">
        <f>IF($A17="","",IF($J$8="名字だけ",INDEX(計算!$G$5:$G$49,$A17),IF($J$8="名前だけ",IF(INDEX(計算!$H$5:$H$49,$A17)="",INDEX(計算!$D$5:$D$49,$A17),INDEX(計算!$H$5:$H$49,$A17)),INDEX(計算!$D$5:$D$49,$A17))))</f>
        <v/>
      </c>
      <c r="D17" s="30" t="str">
        <f t="shared" si="0"/>
        <v/>
      </c>
      <c r="E17" s="31" t="str">
        <f t="shared" si="1"/>
        <v/>
      </c>
      <c r="F17" s="10"/>
    </row>
    <row r="18" spans="1:6" ht="22" customHeight="1" x14ac:dyDescent="0.2">
      <c r="A18" s="1" t="str">
        <f>IF(ROW()-4&lt;=計算!$AH$5,INDEX(計算!$Y$5:$AB$49,ROW()-4,計算!$AN$15),"")</f>
        <v/>
      </c>
      <c r="B18" s="10" t="str">
        <f>IF($A18="","",INDEX(計算!$B$5:$B$49,$A18))</f>
        <v/>
      </c>
      <c r="C18" s="21" t="str">
        <f>IF($A18="","",IF($J$8="名字だけ",INDEX(計算!$G$5:$G$49,$A18),IF($J$8="名前だけ",IF(INDEX(計算!$H$5:$H$49,$A18)="",INDEX(計算!$D$5:$D$49,$A18),INDEX(計算!$H$5:$H$49,$A18)),INDEX(計算!$D$5:$D$49,$A18))))</f>
        <v/>
      </c>
      <c r="D18" s="30" t="str">
        <f t="shared" si="0"/>
        <v/>
      </c>
      <c r="E18" s="31" t="str">
        <f t="shared" si="1"/>
        <v/>
      </c>
      <c r="F18" s="10"/>
    </row>
    <row r="19" spans="1:6" ht="22" customHeight="1" x14ac:dyDescent="0.2">
      <c r="A19" s="1" t="str">
        <f>IF(ROW()-4&lt;=計算!$AH$5,INDEX(計算!$Y$5:$AB$49,ROW()-4,計算!$AN$15),"")</f>
        <v/>
      </c>
      <c r="B19" s="10" t="str">
        <f>IF($A19="","",INDEX(計算!$B$5:$B$49,$A19))</f>
        <v/>
      </c>
      <c r="C19" s="21" t="str">
        <f>IF($A19="","",IF($J$8="名字だけ",INDEX(計算!$G$5:$G$49,$A19),IF($J$8="名前だけ",IF(INDEX(計算!$H$5:$H$49,$A19)="",INDEX(計算!$D$5:$D$49,$A19),INDEX(計算!$H$5:$H$49,$A19)),INDEX(計算!$D$5:$D$49,$A19))))</f>
        <v/>
      </c>
      <c r="D19" s="30" t="str">
        <f t="shared" si="0"/>
        <v/>
      </c>
      <c r="E19" s="31" t="str">
        <f t="shared" si="1"/>
        <v/>
      </c>
      <c r="F19" s="10"/>
    </row>
    <row r="20" spans="1:6" ht="22" customHeight="1" x14ac:dyDescent="0.2">
      <c r="A20" s="1" t="str">
        <f>IF(ROW()-4&lt;=計算!$AH$5,INDEX(計算!$Y$5:$AB$49,ROW()-4,計算!$AN$15),"")</f>
        <v/>
      </c>
      <c r="B20" s="10" t="str">
        <f>IF($A20="","",INDEX(計算!$B$5:$B$49,$A20))</f>
        <v/>
      </c>
      <c r="C20" s="21" t="str">
        <f>IF($A20="","",IF($J$8="名字だけ",INDEX(計算!$G$5:$G$49,$A20),IF($J$8="名前だけ",IF(INDEX(計算!$H$5:$H$49,$A20)="",INDEX(計算!$D$5:$D$49,$A20),INDEX(計算!$H$5:$H$49,$A20)),INDEX(計算!$D$5:$D$49,$A20))))</f>
        <v/>
      </c>
      <c r="D20" s="30" t="str">
        <f t="shared" si="0"/>
        <v/>
      </c>
      <c r="E20" s="31" t="str">
        <f t="shared" si="1"/>
        <v/>
      </c>
      <c r="F20" s="10"/>
    </row>
    <row r="21" spans="1:6" ht="22" customHeight="1" x14ac:dyDescent="0.2">
      <c r="A21" s="1" t="str">
        <f>IF(ROW()-4&lt;=計算!$AH$5,INDEX(計算!$Y$5:$AB$49,ROW()-4,計算!$AN$15),"")</f>
        <v/>
      </c>
      <c r="B21" s="10" t="str">
        <f>IF($A21="","",INDEX(計算!$B$5:$B$49,$A21))</f>
        <v/>
      </c>
      <c r="C21" s="21" t="str">
        <f>IF($A21="","",IF($J$8="名字だけ",INDEX(計算!$G$5:$G$49,$A21),IF($J$8="名前だけ",IF(INDEX(計算!$H$5:$H$49,$A21)="",INDEX(計算!$D$5:$D$49,$A21),INDEX(計算!$H$5:$H$49,$A21)),INDEX(計算!$D$5:$D$49,$A21))))</f>
        <v/>
      </c>
      <c r="D21" s="30" t="str">
        <f t="shared" si="0"/>
        <v/>
      </c>
      <c r="E21" s="31" t="str">
        <f t="shared" si="1"/>
        <v/>
      </c>
      <c r="F21" s="10"/>
    </row>
    <row r="22" spans="1:6" ht="22" customHeight="1" x14ac:dyDescent="0.2">
      <c r="A22" s="1" t="str">
        <f>IF(ROW()-4&lt;=計算!$AH$5,INDEX(計算!$Y$5:$AB$49,ROW()-4,計算!$AN$15),"")</f>
        <v/>
      </c>
      <c r="B22" s="10" t="str">
        <f>IF($A22="","",INDEX(計算!$B$5:$B$49,$A22))</f>
        <v/>
      </c>
      <c r="C22" s="21" t="str">
        <f>IF($A22="","",IF($J$8="名字だけ",INDEX(計算!$G$5:$G$49,$A22),IF($J$8="名前だけ",IF(INDEX(計算!$H$5:$H$49,$A22)="",INDEX(計算!$D$5:$D$49,$A22),INDEX(計算!$H$5:$H$49,$A22)),INDEX(計算!$D$5:$D$49,$A22))))</f>
        <v/>
      </c>
      <c r="D22" s="30" t="str">
        <f t="shared" si="0"/>
        <v/>
      </c>
      <c r="E22" s="31" t="str">
        <f t="shared" si="1"/>
        <v/>
      </c>
      <c r="F22" s="10"/>
    </row>
    <row r="23" spans="1:6" ht="22" customHeight="1" x14ac:dyDescent="0.2">
      <c r="A23" s="1" t="str">
        <f>IF(ROW()-4&lt;=計算!$AH$5,INDEX(計算!$Y$5:$AB$49,ROW()-4,計算!$AN$15),"")</f>
        <v/>
      </c>
      <c r="B23" s="10" t="str">
        <f>IF($A23="","",INDEX(計算!$B$5:$B$49,$A23))</f>
        <v/>
      </c>
      <c r="C23" s="21" t="str">
        <f>IF($A23="","",IF($J$8="名字だけ",INDEX(計算!$G$5:$G$49,$A23),IF($J$8="名前だけ",IF(INDEX(計算!$H$5:$H$49,$A23)="",INDEX(計算!$D$5:$D$49,$A23),INDEX(計算!$H$5:$H$49,$A23)),INDEX(計算!$D$5:$D$49,$A23))))</f>
        <v/>
      </c>
      <c r="D23" s="30" t="str">
        <f t="shared" si="0"/>
        <v/>
      </c>
      <c r="E23" s="31" t="str">
        <f t="shared" si="1"/>
        <v/>
      </c>
      <c r="F23" s="10"/>
    </row>
    <row r="24" spans="1:6" ht="22" customHeight="1" x14ac:dyDescent="0.2">
      <c r="A24" s="1" t="str">
        <f>IF(ROW()-4&lt;=計算!$AH$5,INDEX(計算!$Y$5:$AB$49,ROW()-4,計算!$AN$15),"")</f>
        <v/>
      </c>
      <c r="B24" s="10" t="str">
        <f>IF($A24="","",INDEX(計算!$B$5:$B$49,$A24))</f>
        <v/>
      </c>
      <c r="C24" s="21" t="str">
        <f>IF($A24="","",IF($J$8="名字だけ",INDEX(計算!$G$5:$G$49,$A24),IF($J$8="名前だけ",IF(INDEX(計算!$H$5:$H$49,$A24)="",INDEX(計算!$D$5:$D$49,$A24),INDEX(計算!$H$5:$H$49,$A24)),INDEX(計算!$D$5:$D$49,$A24))))</f>
        <v/>
      </c>
      <c r="D24" s="30" t="str">
        <f t="shared" si="0"/>
        <v/>
      </c>
      <c r="E24" s="31" t="str">
        <f t="shared" si="1"/>
        <v/>
      </c>
      <c r="F24" s="10"/>
    </row>
    <row r="25" spans="1:6" ht="22" customHeight="1" x14ac:dyDescent="0.2">
      <c r="A25" s="1" t="str">
        <f>IF(ROW()-4&lt;=計算!$AH$5,INDEX(計算!$Y$5:$AB$49,ROW()-4,計算!$AN$15),"")</f>
        <v/>
      </c>
      <c r="B25" s="10" t="str">
        <f>IF($A25="","",INDEX(計算!$B$5:$B$49,$A25))</f>
        <v/>
      </c>
      <c r="C25" s="21" t="str">
        <f>IF($A25="","",IF($J$8="名字だけ",INDEX(計算!$G$5:$G$49,$A25),IF($J$8="名前だけ",IF(INDEX(計算!$H$5:$H$49,$A25)="",INDEX(計算!$D$5:$D$49,$A25),INDEX(計算!$H$5:$H$49,$A25)),INDEX(計算!$D$5:$D$49,$A25))))</f>
        <v/>
      </c>
      <c r="D25" s="30" t="str">
        <f t="shared" si="0"/>
        <v/>
      </c>
      <c r="E25" s="31" t="str">
        <f t="shared" si="1"/>
        <v/>
      </c>
      <c r="F25" s="10"/>
    </row>
    <row r="26" spans="1:6" ht="22" customHeight="1" x14ac:dyDescent="0.2">
      <c r="A26" s="1" t="str">
        <f>IF(ROW()-4&lt;=計算!$AH$5,INDEX(計算!$Y$5:$AB$49,ROW()-4,計算!$AN$15),"")</f>
        <v/>
      </c>
      <c r="B26" s="10" t="str">
        <f>IF($A26="","",INDEX(計算!$B$5:$B$49,$A26))</f>
        <v/>
      </c>
      <c r="C26" s="21" t="str">
        <f>IF($A26="","",IF($J$8="名字だけ",INDEX(計算!$G$5:$G$49,$A26),IF($J$8="名前だけ",IF(INDEX(計算!$H$5:$H$49,$A26)="",INDEX(計算!$D$5:$D$49,$A26),INDEX(計算!$H$5:$H$49,$A26)),INDEX(計算!$D$5:$D$49,$A26))))</f>
        <v/>
      </c>
      <c r="D26" s="30" t="str">
        <f t="shared" si="0"/>
        <v/>
      </c>
      <c r="E26" s="31" t="str">
        <f t="shared" si="1"/>
        <v/>
      </c>
      <c r="F26" s="10"/>
    </row>
    <row r="27" spans="1:6" ht="22" customHeight="1" x14ac:dyDescent="0.2">
      <c r="A27" s="1" t="str">
        <f>IF(ROW()-4&lt;=計算!$AH$5,INDEX(計算!$Y$5:$AB$49,ROW()-4,計算!$AN$15),"")</f>
        <v/>
      </c>
      <c r="B27" s="10" t="str">
        <f>IF($A27="","",INDEX(計算!$B$5:$B$49,$A27))</f>
        <v/>
      </c>
      <c r="C27" s="21" t="str">
        <f>IF($A27="","",IF($J$8="名字だけ",INDEX(計算!$G$5:$G$49,$A27),IF($J$8="名前だけ",IF(INDEX(計算!$H$5:$H$49,$A27)="",INDEX(計算!$D$5:$D$49,$A27),INDEX(計算!$H$5:$H$49,$A27)),INDEX(計算!$D$5:$D$49,$A27))))</f>
        <v/>
      </c>
      <c r="D27" s="30" t="str">
        <f t="shared" si="0"/>
        <v/>
      </c>
      <c r="E27" s="31" t="str">
        <f t="shared" si="1"/>
        <v/>
      </c>
      <c r="F27" s="10"/>
    </row>
    <row r="28" spans="1:6" ht="22" customHeight="1" x14ac:dyDescent="0.2">
      <c r="A28" s="1" t="str">
        <f>IF(ROW()-4&lt;=計算!$AH$5,INDEX(計算!$Y$5:$AB$49,ROW()-4,計算!$AN$15),"")</f>
        <v/>
      </c>
      <c r="B28" s="10" t="str">
        <f>IF($A28="","",INDEX(計算!$B$5:$B$49,$A28))</f>
        <v/>
      </c>
      <c r="C28" s="21" t="str">
        <f>IF($A28="","",IF($J$8="名字だけ",INDEX(計算!$G$5:$G$49,$A28),IF($J$8="名前だけ",IF(INDEX(計算!$H$5:$H$49,$A28)="",INDEX(計算!$D$5:$D$49,$A28),INDEX(計算!$H$5:$H$49,$A28)),INDEX(計算!$D$5:$D$49,$A28))))</f>
        <v/>
      </c>
      <c r="D28" s="30" t="str">
        <f t="shared" si="0"/>
        <v/>
      </c>
      <c r="E28" s="31" t="str">
        <f t="shared" si="1"/>
        <v/>
      </c>
      <c r="F28" s="10"/>
    </row>
    <row r="29" spans="1:6" ht="22" customHeight="1" x14ac:dyDescent="0.2">
      <c r="A29" s="1" t="str">
        <f>IF(ROW()-4&lt;=計算!$AH$5,INDEX(計算!$Y$5:$AB$49,ROW()-4,計算!$AN$15),"")</f>
        <v/>
      </c>
      <c r="B29" s="10" t="str">
        <f>IF($A29="","",INDEX(計算!$B$5:$B$49,$A29))</f>
        <v/>
      </c>
      <c r="C29" s="21" t="str">
        <f>IF($A29="","",IF($J$8="名字だけ",INDEX(計算!$G$5:$G$49,$A29),IF($J$8="名前だけ",IF(INDEX(計算!$H$5:$H$49,$A29)="",INDEX(計算!$D$5:$D$49,$A29),INDEX(計算!$H$5:$H$49,$A29)),INDEX(計算!$D$5:$D$49,$A29))))</f>
        <v/>
      </c>
      <c r="D29" s="30" t="str">
        <f t="shared" si="0"/>
        <v/>
      </c>
      <c r="E29" s="31" t="str">
        <f t="shared" si="1"/>
        <v/>
      </c>
      <c r="F29" s="10"/>
    </row>
    <row r="30" spans="1:6" ht="22" customHeight="1" x14ac:dyDescent="0.2">
      <c r="A30" s="1" t="str">
        <f>IF(ROW()-4&lt;=計算!$AH$5,INDEX(計算!$Y$5:$AB$49,ROW()-4,計算!$AN$15),"")</f>
        <v/>
      </c>
      <c r="B30" s="10" t="str">
        <f>IF($A30="","",INDEX(計算!$B$5:$B$49,$A30))</f>
        <v/>
      </c>
      <c r="C30" s="21" t="str">
        <f>IF($A30="","",IF($J$8="名字だけ",INDEX(計算!$G$5:$G$49,$A30),IF($J$8="名前だけ",IF(INDEX(計算!$H$5:$H$49,$A30)="",INDEX(計算!$D$5:$D$49,$A30),INDEX(計算!$H$5:$H$49,$A30)),INDEX(計算!$D$5:$D$49,$A30))))</f>
        <v/>
      </c>
      <c r="D30" s="30" t="str">
        <f t="shared" si="0"/>
        <v/>
      </c>
      <c r="E30" s="31" t="str">
        <f t="shared" si="1"/>
        <v/>
      </c>
      <c r="F30" s="10"/>
    </row>
    <row r="31" spans="1:6" ht="22" customHeight="1" x14ac:dyDescent="0.2">
      <c r="A31" s="1" t="str">
        <f>IF(ROW()-4&lt;=計算!$AH$5,INDEX(計算!$Y$5:$AB$49,ROW()-4,計算!$AN$15),"")</f>
        <v/>
      </c>
      <c r="B31" s="10" t="str">
        <f>IF($A31="","",INDEX(計算!$B$5:$B$49,$A31))</f>
        <v/>
      </c>
      <c r="C31" s="21" t="str">
        <f>IF($A31="","",IF($J$8="名字だけ",INDEX(計算!$G$5:$G$49,$A31),IF($J$8="名前だけ",IF(INDEX(計算!$H$5:$H$49,$A31)="",INDEX(計算!$D$5:$D$49,$A31),INDEX(計算!$H$5:$H$49,$A31)),INDEX(計算!$D$5:$D$49,$A31))))</f>
        <v/>
      </c>
      <c r="D31" s="30" t="str">
        <f t="shared" si="0"/>
        <v/>
      </c>
      <c r="E31" s="31" t="str">
        <f t="shared" si="1"/>
        <v/>
      </c>
      <c r="F31" s="10"/>
    </row>
    <row r="32" spans="1:6" ht="22" customHeight="1" x14ac:dyDescent="0.2">
      <c r="A32" s="1" t="str">
        <f>IF(ROW()-4&lt;=計算!$AH$5,INDEX(計算!$Y$5:$AB$49,ROW()-4,計算!$AN$15),"")</f>
        <v/>
      </c>
      <c r="B32" s="10" t="str">
        <f>IF($A32="","",INDEX(計算!$B$5:$B$49,$A32))</f>
        <v/>
      </c>
      <c r="C32" s="21" t="str">
        <f>IF($A32="","",IF($J$8="名字だけ",INDEX(計算!$G$5:$G$49,$A32),IF($J$8="名前だけ",IF(INDEX(計算!$H$5:$H$49,$A32)="",INDEX(計算!$D$5:$D$49,$A32),INDEX(計算!$H$5:$H$49,$A32)),INDEX(計算!$D$5:$D$49,$A32))))</f>
        <v/>
      </c>
      <c r="D32" s="30" t="str">
        <f t="shared" si="0"/>
        <v/>
      </c>
      <c r="E32" s="31" t="str">
        <f t="shared" si="1"/>
        <v/>
      </c>
      <c r="F32" s="10"/>
    </row>
    <row r="33" spans="1:6" ht="22" customHeight="1" x14ac:dyDescent="0.2">
      <c r="A33" s="1" t="str">
        <f>IF(ROW()-4&lt;=計算!$AH$5,INDEX(計算!$Y$5:$AB$49,ROW()-4,計算!$AN$15),"")</f>
        <v/>
      </c>
      <c r="B33" s="10" t="str">
        <f>IF($A33="","",INDEX(計算!$B$5:$B$49,$A33))</f>
        <v/>
      </c>
      <c r="C33" s="21" t="str">
        <f>IF($A33="","",IF($J$8="名字だけ",INDEX(計算!$G$5:$G$49,$A33),IF($J$8="名前だけ",IF(INDEX(計算!$H$5:$H$49,$A33)="",INDEX(計算!$D$5:$D$49,$A33),INDEX(計算!$H$5:$H$49,$A33)),INDEX(計算!$D$5:$D$49,$A33))))</f>
        <v/>
      </c>
      <c r="D33" s="30" t="str">
        <f t="shared" si="0"/>
        <v/>
      </c>
      <c r="E33" s="31" t="str">
        <f t="shared" si="1"/>
        <v/>
      </c>
      <c r="F33" s="10"/>
    </row>
    <row r="34" spans="1:6" ht="22" customHeight="1" x14ac:dyDescent="0.2">
      <c r="A34" s="1" t="str">
        <f>IF(ROW()-4&lt;=計算!$AH$5,INDEX(計算!$Y$5:$AB$49,ROW()-4,計算!$AN$15),"")</f>
        <v/>
      </c>
      <c r="B34" s="10" t="str">
        <f>IF($A34="","",INDEX(計算!$B$5:$B$49,$A34))</f>
        <v/>
      </c>
      <c r="C34" s="21" t="str">
        <f>IF($A34="","",IF($J$8="名字だけ",INDEX(計算!$G$5:$G$49,$A34),IF($J$8="名前だけ",IF(INDEX(計算!$H$5:$H$49,$A34)="",INDEX(計算!$D$5:$D$49,$A34),INDEX(計算!$H$5:$H$49,$A34)),INDEX(計算!$D$5:$D$49,$A34))))</f>
        <v/>
      </c>
      <c r="D34" s="30" t="str">
        <f t="shared" si="0"/>
        <v/>
      </c>
      <c r="E34" s="31" t="str">
        <f t="shared" si="1"/>
        <v/>
      </c>
      <c r="F34" s="10"/>
    </row>
    <row r="35" spans="1:6" ht="22" customHeight="1" x14ac:dyDescent="0.2">
      <c r="A35" s="1" t="str">
        <f>IF(ROW()-4&lt;=計算!$AH$5,INDEX(計算!$Y$5:$AB$49,ROW()-4,計算!$AN$15),"")</f>
        <v/>
      </c>
      <c r="B35" s="10" t="str">
        <f>IF($A35="","",INDEX(計算!$B$5:$B$49,$A35))</f>
        <v/>
      </c>
      <c r="C35" s="21" t="str">
        <f>IF($A35="","",IF($J$8="名字だけ",INDEX(計算!$G$5:$G$49,$A35),IF($J$8="名前だけ",IF(INDEX(計算!$H$5:$H$49,$A35)="",INDEX(計算!$D$5:$D$49,$A35),INDEX(計算!$H$5:$H$49,$A35)),INDEX(計算!$D$5:$D$49,$A35))))</f>
        <v/>
      </c>
      <c r="D35" s="30" t="str">
        <f t="shared" si="0"/>
        <v/>
      </c>
      <c r="E35" s="31" t="str">
        <f t="shared" si="1"/>
        <v/>
      </c>
      <c r="F35" s="10"/>
    </row>
    <row r="36" spans="1:6" ht="22" customHeight="1" x14ac:dyDescent="0.2">
      <c r="A36" s="1" t="str">
        <f>IF(ROW()-4&lt;=計算!$AH$5,INDEX(計算!$Y$5:$AB$49,ROW()-4,計算!$AN$15),"")</f>
        <v/>
      </c>
      <c r="B36" s="10" t="str">
        <f>IF($A36="","",INDEX(計算!$B$5:$B$49,$A36))</f>
        <v/>
      </c>
      <c r="C36" s="21" t="str">
        <f>IF($A36="","",IF($J$8="名字だけ",INDEX(計算!$G$5:$G$49,$A36),IF($J$8="名前だけ",IF(INDEX(計算!$H$5:$H$49,$A36)="",INDEX(計算!$D$5:$D$49,$A36),INDEX(計算!$H$5:$H$49,$A36)),INDEX(計算!$D$5:$D$49,$A36))))</f>
        <v/>
      </c>
      <c r="D36" s="30" t="str">
        <f t="shared" si="0"/>
        <v/>
      </c>
      <c r="E36" s="31" t="str">
        <f t="shared" si="1"/>
        <v/>
      </c>
      <c r="F36" s="10"/>
    </row>
    <row r="37" spans="1:6" ht="22" customHeight="1" x14ac:dyDescent="0.2">
      <c r="A37" s="1" t="str">
        <f>IF(ROW()-4&lt;=計算!$AH$5,INDEX(計算!$Y$5:$AB$49,ROW()-4,計算!$AN$15),"")</f>
        <v/>
      </c>
      <c r="B37" s="10" t="str">
        <f>IF($A37="","",INDEX(計算!$B$5:$B$49,$A37))</f>
        <v/>
      </c>
      <c r="C37" s="21" t="str">
        <f>IF($A37="","",IF($J$8="名字だけ",INDEX(計算!$G$5:$G$49,$A37),IF($J$8="名前だけ",IF(INDEX(計算!$H$5:$H$49,$A37)="",INDEX(計算!$D$5:$D$49,$A37),INDEX(計算!$H$5:$H$49,$A37)),INDEX(計算!$D$5:$D$49,$A37))))</f>
        <v/>
      </c>
      <c r="D37" s="30" t="str">
        <f t="shared" ref="D37:D54" si="2">IF(OR($A37="",N($J$4)=0),"",$J$4)</f>
        <v/>
      </c>
      <c r="E37" s="31" t="str">
        <f t="shared" ref="E37:E54" si="3">IF($A37="","","　　月　　日")</f>
        <v/>
      </c>
      <c r="F37" s="10"/>
    </row>
    <row r="38" spans="1:6" ht="22" customHeight="1" x14ac:dyDescent="0.2">
      <c r="A38" s="1" t="str">
        <f>IF(ROW()-4&lt;=計算!$AH$5,INDEX(計算!$Y$5:$AB$49,ROW()-4,計算!$AN$15),"")</f>
        <v/>
      </c>
      <c r="B38" s="10" t="str">
        <f>IF($A38="","",INDEX(計算!$B$5:$B$49,$A38))</f>
        <v/>
      </c>
      <c r="C38" s="21" t="str">
        <f>IF($A38="","",IF($J$8="名字だけ",INDEX(計算!$G$5:$G$49,$A38),IF($J$8="名前だけ",IF(INDEX(計算!$H$5:$H$49,$A38)="",INDEX(計算!$D$5:$D$49,$A38),INDEX(計算!$H$5:$H$49,$A38)),INDEX(計算!$D$5:$D$49,$A38))))</f>
        <v/>
      </c>
      <c r="D38" s="30" t="str">
        <f t="shared" si="2"/>
        <v/>
      </c>
      <c r="E38" s="31" t="str">
        <f t="shared" si="3"/>
        <v/>
      </c>
      <c r="F38" s="10"/>
    </row>
    <row r="39" spans="1:6" ht="22" customHeight="1" x14ac:dyDescent="0.2">
      <c r="A39" s="1" t="str">
        <f>IF(ROW()-4&lt;=計算!$AH$5,INDEX(計算!$Y$5:$AB$49,ROW()-4,計算!$AN$15),"")</f>
        <v/>
      </c>
      <c r="B39" s="10" t="str">
        <f>IF($A39="","",INDEX(計算!$B$5:$B$49,$A39))</f>
        <v/>
      </c>
      <c r="C39" s="21" t="str">
        <f>IF($A39="","",IF($J$8="名字だけ",INDEX(計算!$G$5:$G$49,$A39),IF($J$8="名前だけ",IF(INDEX(計算!$H$5:$H$49,$A39)="",INDEX(計算!$D$5:$D$49,$A39),INDEX(計算!$H$5:$H$49,$A39)),INDEX(計算!$D$5:$D$49,$A39))))</f>
        <v/>
      </c>
      <c r="D39" s="30" t="str">
        <f t="shared" si="2"/>
        <v/>
      </c>
      <c r="E39" s="31" t="str">
        <f t="shared" si="3"/>
        <v/>
      </c>
      <c r="F39" s="10"/>
    </row>
    <row r="40" spans="1:6" ht="22" customHeight="1" x14ac:dyDescent="0.2">
      <c r="A40" s="1" t="str">
        <f>IF(ROW()-4&lt;=計算!$AH$5,INDEX(計算!$Y$5:$AB$49,ROW()-4,計算!$AN$15),"")</f>
        <v/>
      </c>
      <c r="B40" s="10" t="str">
        <f>IF($A40="","",INDEX(計算!$B$5:$B$49,$A40))</f>
        <v/>
      </c>
      <c r="C40" s="21" t="str">
        <f>IF($A40="","",IF($J$8="名字だけ",INDEX(計算!$G$5:$G$49,$A40),IF($J$8="名前だけ",IF(INDEX(計算!$H$5:$H$49,$A40)="",INDEX(計算!$D$5:$D$49,$A40),INDEX(計算!$H$5:$H$49,$A40)),INDEX(計算!$D$5:$D$49,$A40))))</f>
        <v/>
      </c>
      <c r="D40" s="30" t="str">
        <f t="shared" si="2"/>
        <v/>
      </c>
      <c r="E40" s="31" t="str">
        <f t="shared" si="3"/>
        <v/>
      </c>
      <c r="F40" s="10"/>
    </row>
    <row r="41" spans="1:6" ht="22" customHeight="1" x14ac:dyDescent="0.2">
      <c r="A41" s="1" t="str">
        <f>IF(ROW()-4&lt;=計算!$AH$5,INDEX(計算!$Y$5:$AB$49,ROW()-4,計算!$AN$15),"")</f>
        <v/>
      </c>
      <c r="B41" s="10" t="str">
        <f>IF($A41="","",INDEX(計算!$B$5:$B$49,$A41))</f>
        <v/>
      </c>
      <c r="C41" s="21" t="str">
        <f>IF($A41="","",IF($J$8="名字だけ",INDEX(計算!$G$5:$G$49,$A41),IF($J$8="名前だけ",IF(INDEX(計算!$H$5:$H$49,$A41)="",INDEX(計算!$D$5:$D$49,$A41),INDEX(計算!$H$5:$H$49,$A41)),INDEX(計算!$D$5:$D$49,$A41))))</f>
        <v/>
      </c>
      <c r="D41" s="30" t="str">
        <f t="shared" si="2"/>
        <v/>
      </c>
      <c r="E41" s="31" t="str">
        <f t="shared" si="3"/>
        <v/>
      </c>
      <c r="F41" s="10"/>
    </row>
    <row r="42" spans="1:6" ht="22" customHeight="1" x14ac:dyDescent="0.2">
      <c r="A42" s="1" t="str">
        <f>IF(ROW()-4&lt;=計算!$AH$5,INDEX(計算!$Y$5:$AB$49,ROW()-4,計算!$AN$15),"")</f>
        <v/>
      </c>
      <c r="B42" s="10" t="str">
        <f>IF($A42="","",INDEX(計算!$B$5:$B$49,$A42))</f>
        <v/>
      </c>
      <c r="C42" s="21" t="str">
        <f>IF($A42="","",IF($J$8="名字だけ",INDEX(計算!$G$5:$G$49,$A42),IF($J$8="名前だけ",IF(INDEX(計算!$H$5:$H$49,$A42)="",INDEX(計算!$D$5:$D$49,$A42),INDEX(計算!$H$5:$H$49,$A42)),INDEX(計算!$D$5:$D$49,$A42))))</f>
        <v/>
      </c>
      <c r="D42" s="30" t="str">
        <f t="shared" si="2"/>
        <v/>
      </c>
      <c r="E42" s="31" t="str">
        <f t="shared" si="3"/>
        <v/>
      </c>
      <c r="F42" s="10"/>
    </row>
    <row r="43" spans="1:6" ht="22" customHeight="1" x14ac:dyDescent="0.2">
      <c r="A43" s="1" t="str">
        <f>IF(ROW()-4&lt;=計算!$AH$5,INDEX(計算!$Y$5:$AB$49,ROW()-4,計算!$AN$15),"")</f>
        <v/>
      </c>
      <c r="B43" s="10" t="str">
        <f>IF($A43="","",INDEX(計算!$B$5:$B$49,$A43))</f>
        <v/>
      </c>
      <c r="C43" s="21" t="str">
        <f>IF($A43="","",IF($J$8="名字だけ",INDEX(計算!$G$5:$G$49,$A43),IF($J$8="名前だけ",IF(INDEX(計算!$H$5:$H$49,$A43)="",INDEX(計算!$D$5:$D$49,$A43),INDEX(計算!$H$5:$H$49,$A43)),INDEX(計算!$D$5:$D$49,$A43))))</f>
        <v/>
      </c>
      <c r="D43" s="30" t="str">
        <f t="shared" si="2"/>
        <v/>
      </c>
      <c r="E43" s="31" t="str">
        <f t="shared" si="3"/>
        <v/>
      </c>
      <c r="F43" s="10"/>
    </row>
    <row r="44" spans="1:6" ht="22" customHeight="1" x14ac:dyDescent="0.2">
      <c r="A44" s="1" t="str">
        <f>IF(ROW()-4&lt;=計算!$AH$5,INDEX(計算!$Y$5:$AB$49,ROW()-4,計算!$AN$15),"")</f>
        <v/>
      </c>
      <c r="B44" s="10" t="str">
        <f>IF($A44="","",INDEX(計算!$B$5:$B$49,$A44))</f>
        <v/>
      </c>
      <c r="C44" s="21" t="str">
        <f>IF($A44="","",IF($J$8="名字だけ",INDEX(計算!$G$5:$G$49,$A44),IF($J$8="名前だけ",IF(INDEX(計算!$H$5:$H$49,$A44)="",INDEX(計算!$D$5:$D$49,$A44),INDEX(計算!$H$5:$H$49,$A44)),INDEX(計算!$D$5:$D$49,$A44))))</f>
        <v/>
      </c>
      <c r="D44" s="30" t="str">
        <f t="shared" si="2"/>
        <v/>
      </c>
      <c r="E44" s="31" t="str">
        <f t="shared" si="3"/>
        <v/>
      </c>
      <c r="F44" s="10"/>
    </row>
    <row r="45" spans="1:6" ht="22" customHeight="1" x14ac:dyDescent="0.2">
      <c r="A45" s="1" t="str">
        <f>IF(ROW()-4&lt;=計算!$AH$5,INDEX(計算!$Y$5:$AB$49,ROW()-4,計算!$AN$15),"")</f>
        <v/>
      </c>
      <c r="B45" s="10" t="str">
        <f>IF($A45="","",INDEX(計算!$B$5:$B$49,$A45))</f>
        <v/>
      </c>
      <c r="C45" s="21" t="str">
        <f>IF($A45="","",IF($J$8="名字だけ",INDEX(計算!$G$5:$G$49,$A45),IF($J$8="名前だけ",IF(INDEX(計算!$H$5:$H$49,$A45)="",INDEX(計算!$D$5:$D$49,$A45),INDEX(計算!$H$5:$H$49,$A45)),INDEX(計算!$D$5:$D$49,$A45))))</f>
        <v/>
      </c>
      <c r="D45" s="30" t="str">
        <f t="shared" si="2"/>
        <v/>
      </c>
      <c r="E45" s="31" t="str">
        <f t="shared" si="3"/>
        <v/>
      </c>
      <c r="F45" s="10"/>
    </row>
    <row r="46" spans="1:6" ht="22" customHeight="1" x14ac:dyDescent="0.2">
      <c r="A46" s="1" t="str">
        <f>IF(ROW()-4&lt;=計算!$AH$5,INDEX(計算!$Y$5:$AB$49,ROW()-4,計算!$AN$15),"")</f>
        <v/>
      </c>
      <c r="B46" s="10" t="str">
        <f>IF($A46="","",INDEX(計算!$B$5:$B$49,$A46))</f>
        <v/>
      </c>
      <c r="C46" s="21" t="str">
        <f>IF($A46="","",IF($J$8="名字だけ",INDEX(計算!$G$5:$G$49,$A46),IF($J$8="名前だけ",IF(INDEX(計算!$H$5:$H$49,$A46)="",INDEX(計算!$D$5:$D$49,$A46),INDEX(計算!$H$5:$H$49,$A46)),INDEX(計算!$D$5:$D$49,$A46))))</f>
        <v/>
      </c>
      <c r="D46" s="30" t="str">
        <f t="shared" si="2"/>
        <v/>
      </c>
      <c r="E46" s="31" t="str">
        <f t="shared" si="3"/>
        <v/>
      </c>
      <c r="F46" s="10"/>
    </row>
    <row r="47" spans="1:6" ht="22" customHeight="1" x14ac:dyDescent="0.2">
      <c r="A47" s="1" t="str">
        <f>IF(ROW()-4&lt;=計算!$AH$5,INDEX(計算!$Y$5:$AB$49,ROW()-4,計算!$AN$15),"")</f>
        <v/>
      </c>
      <c r="B47" s="10" t="str">
        <f>IF($A47="","",INDEX(計算!$B$5:$B$49,$A47))</f>
        <v/>
      </c>
      <c r="C47" s="21" t="str">
        <f>IF($A47="","",IF($J$8="名字だけ",INDEX(計算!$G$5:$G$49,$A47),IF($J$8="名前だけ",IF(INDEX(計算!$H$5:$H$49,$A47)="",INDEX(計算!$D$5:$D$49,$A47),INDEX(計算!$H$5:$H$49,$A47)),INDEX(計算!$D$5:$D$49,$A47))))</f>
        <v/>
      </c>
      <c r="D47" s="30" t="str">
        <f t="shared" si="2"/>
        <v/>
      </c>
      <c r="E47" s="31" t="str">
        <f t="shared" si="3"/>
        <v/>
      </c>
      <c r="F47" s="10"/>
    </row>
    <row r="48" spans="1:6" ht="22" customHeight="1" x14ac:dyDescent="0.2">
      <c r="A48" s="1" t="str">
        <f>IF(ROW()-4&lt;=計算!$AH$5,INDEX(計算!$Y$5:$AB$49,ROW()-4,計算!$AN$15),"")</f>
        <v/>
      </c>
      <c r="B48" s="10" t="str">
        <f>IF($A48="","",INDEX(計算!$B$5:$B$49,$A48))</f>
        <v/>
      </c>
      <c r="C48" s="21" t="str">
        <f>IF($A48="","",IF($J$8="名字だけ",INDEX(計算!$G$5:$G$49,$A48),IF($J$8="名前だけ",IF(INDEX(計算!$H$5:$H$49,$A48)="",INDEX(計算!$D$5:$D$49,$A48),INDEX(計算!$H$5:$H$49,$A48)),INDEX(計算!$D$5:$D$49,$A48))))</f>
        <v/>
      </c>
      <c r="D48" s="30" t="str">
        <f t="shared" si="2"/>
        <v/>
      </c>
      <c r="E48" s="31" t="str">
        <f t="shared" si="3"/>
        <v/>
      </c>
      <c r="F48" s="10"/>
    </row>
    <row r="49" spans="1:6" ht="22" customHeight="1" x14ac:dyDescent="0.2">
      <c r="A49" s="1" t="str">
        <f>IF(ROW()-4&lt;=計算!$AH$5,INDEX(計算!$Y$5:$AB$49,ROW()-4,計算!$AN$15),"")</f>
        <v/>
      </c>
      <c r="B49" s="10" t="str">
        <f>IF($A49="","",INDEX(計算!$B$5:$B$49,$A49))</f>
        <v/>
      </c>
      <c r="C49" s="21" t="str">
        <f>IF($A49="","",IF($J$8="名字だけ",INDEX(計算!$G$5:$G$49,$A49),IF($J$8="名前だけ",IF(INDEX(計算!$H$5:$H$49,$A49)="",INDEX(計算!$D$5:$D$49,$A49),INDEX(計算!$H$5:$H$49,$A49)),INDEX(計算!$D$5:$D$49,$A49))))</f>
        <v/>
      </c>
      <c r="D49" s="30" t="str">
        <f t="shared" si="2"/>
        <v/>
      </c>
      <c r="E49" s="31" t="str">
        <f t="shared" si="3"/>
        <v/>
      </c>
      <c r="F49" s="10"/>
    </row>
    <row r="50" spans="1:6" ht="22" customHeight="1" x14ac:dyDescent="0.2">
      <c r="A50" s="1" t="str">
        <f>IF(ROW()-4&lt;=計算!$AH$5,INDEX(計算!$Y$5:$AB$49,ROW()-4,計算!$AN$15),"")</f>
        <v/>
      </c>
      <c r="B50" s="10" t="str">
        <f>IF($A50="","",INDEX(計算!$B$5:$B$49,$A50))</f>
        <v/>
      </c>
      <c r="C50" s="21" t="str">
        <f>IF($A50="","",IF($J$8="名字だけ",INDEX(計算!$G$5:$G$49,$A50),IF($J$8="名前だけ",IF(INDEX(計算!$H$5:$H$49,$A50)="",INDEX(計算!$D$5:$D$49,$A50),INDEX(計算!$H$5:$H$49,$A50)),INDEX(計算!$D$5:$D$49,$A50))))</f>
        <v/>
      </c>
      <c r="D50" s="30" t="str">
        <f t="shared" si="2"/>
        <v/>
      </c>
      <c r="E50" s="31" t="str">
        <f t="shared" si="3"/>
        <v/>
      </c>
      <c r="F50" s="10"/>
    </row>
    <row r="51" spans="1:6" ht="22" customHeight="1" x14ac:dyDescent="0.2">
      <c r="A51" s="1" t="str">
        <f>IF(ROW()-4&lt;=計算!$AH$5,INDEX(計算!$Y$5:$AB$49,ROW()-4,計算!$AN$15),"")</f>
        <v/>
      </c>
      <c r="B51" s="10" t="str">
        <f>IF($A51="","",INDEX(計算!$B$5:$B$49,$A51))</f>
        <v/>
      </c>
      <c r="C51" s="21" t="str">
        <f>IF($A51="","",IF($J$8="名字だけ",INDEX(計算!$G$5:$G$49,$A51),IF($J$8="名前だけ",IF(INDEX(計算!$H$5:$H$49,$A51)="",INDEX(計算!$D$5:$D$49,$A51),INDEX(計算!$H$5:$H$49,$A51)),INDEX(計算!$D$5:$D$49,$A51))))</f>
        <v/>
      </c>
      <c r="D51" s="30" t="str">
        <f t="shared" si="2"/>
        <v/>
      </c>
      <c r="E51" s="31" t="str">
        <f t="shared" si="3"/>
        <v/>
      </c>
      <c r="F51" s="10"/>
    </row>
    <row r="52" spans="1:6" ht="22" customHeight="1" x14ac:dyDescent="0.2">
      <c r="A52" s="1" t="str">
        <f>IF(ROW()-4&lt;=計算!$AH$5,INDEX(計算!$Y$5:$AB$49,ROW()-4,計算!$AN$15),"")</f>
        <v/>
      </c>
      <c r="B52" s="10" t="str">
        <f>IF($A52="","",INDEX(計算!$B$5:$B$49,$A52))</f>
        <v/>
      </c>
      <c r="C52" s="21" t="str">
        <f>IF($A52="","",IF($J$8="名字だけ",INDEX(計算!$G$5:$G$49,$A52),IF($J$8="名前だけ",IF(INDEX(計算!$H$5:$H$49,$A52)="",INDEX(計算!$D$5:$D$49,$A52),INDEX(計算!$H$5:$H$49,$A52)),INDEX(計算!$D$5:$D$49,$A52))))</f>
        <v/>
      </c>
      <c r="D52" s="30" t="str">
        <f t="shared" si="2"/>
        <v/>
      </c>
      <c r="E52" s="31" t="str">
        <f t="shared" si="3"/>
        <v/>
      </c>
      <c r="F52" s="10"/>
    </row>
    <row r="53" spans="1:6" ht="22" customHeight="1" x14ac:dyDescent="0.2">
      <c r="A53" s="1" t="str">
        <f>IF(ROW()-4&lt;=計算!$AH$5,INDEX(計算!$Y$5:$AB$49,ROW()-4,計算!$AN$15),"")</f>
        <v/>
      </c>
      <c r="B53" s="10" t="str">
        <f>IF($A53="","",INDEX(計算!$B$5:$B$49,$A53))</f>
        <v/>
      </c>
      <c r="C53" s="21" t="str">
        <f>IF($A53="","",IF($J$8="名字だけ",INDEX(計算!$G$5:$G$49,$A53),IF($J$8="名前だけ",IF(INDEX(計算!$H$5:$H$49,$A53)="",INDEX(計算!$D$5:$D$49,$A53),INDEX(計算!$H$5:$H$49,$A53)),INDEX(計算!$D$5:$D$49,$A53))))</f>
        <v/>
      </c>
      <c r="D53" s="30" t="str">
        <f t="shared" si="2"/>
        <v/>
      </c>
      <c r="E53" s="31" t="str">
        <f t="shared" si="3"/>
        <v/>
      </c>
      <c r="F53" s="10"/>
    </row>
    <row r="54" spans="1:6" ht="22" customHeight="1" x14ac:dyDescent="0.2">
      <c r="A54" s="1" t="str">
        <f>IF(ROW()-4&lt;=計算!$AH$5,INDEX(計算!$Y$5:$AB$49,ROW()-4,計算!$AN$15),"")</f>
        <v/>
      </c>
      <c r="B54" s="10" t="str">
        <f>IF($A54="","",INDEX(計算!$B$5:$B$49,$A54))</f>
        <v/>
      </c>
      <c r="C54" s="21" t="str">
        <f>IF($A54="","",IF($J$8="名字だけ",INDEX(計算!$G$5:$G$49,$A54),IF($J$8="名前だけ",IF(INDEX(計算!$H$5:$H$49,$A54)="",INDEX(計算!$D$5:$D$49,$A54),INDEX(計算!$H$5:$H$49,$A54)),INDEX(計算!$D$5:$D$49,$A54))))</f>
        <v/>
      </c>
      <c r="D54" s="30" t="str">
        <f t="shared" si="2"/>
        <v/>
      </c>
      <c r="E54" s="31" t="str">
        <f t="shared" si="3"/>
        <v/>
      </c>
      <c r="F54" s="10"/>
    </row>
  </sheetData>
  <sheetProtection sheet="1" objects="1" scenarios="1" formatCells="0" formatColumns="0" formatRows="0"/>
  <phoneticPr fontId="8"/>
  <dataValidations count="4">
    <dataValidation type="whole" allowBlank="1" showInputMessage="1" showErrorMessage="1" error="0～1000000 の数字を入力してください" sqref="J4" xr:uid="{7826F228-FC1C-4CE1-AA3E-A4C2A8128280}">
      <formula1>0</formula1>
      <formula2>1000000</formula2>
    </dataValidation>
    <dataValidation type="list" allowBlank="1" showInputMessage="1" showErrorMessage="1" sqref="J6" xr:uid="{9B76D0D4-4972-4B89-991C-C31E1D6DDA4B}">
      <formula1>"出席番号順,男女別（男子が先）,男女別（女子が先）,五十音順"</formula1>
    </dataValidation>
    <dataValidation type="whole" allowBlank="1" showInputMessage="1" showErrorMessage="1" error="0～5 の数字を入力してください" sqref="J7" xr:uid="{80F1C91D-AB87-4720-A0D2-0F9DA82BB065}">
      <formula1>0</formula1>
      <formula2>5</formula2>
    </dataValidation>
    <dataValidation type="list" allowBlank="1" showInputMessage="1" showErrorMessage="1" sqref="J8" xr:uid="{C2BD663D-CB48-4F43-9CE2-450DF5BE5EE6}">
      <formula1>"フルネーム,名字だけ,名前だけ"</formula1>
    </dataValidation>
  </dataValidations>
  <hyperlinks>
    <hyperlink ref="I1" location="ホーム!A1" display="◀ ホームへ戻る" xr:uid="{DB891473-0302-409E-BF92-B2AD29ED8A54}"/>
  </hyperlinks>
  <printOptions horizontalCentered="1"/>
  <pageMargins left="0.4724409448818897" right="0.4724409448818897" top="0.51181102362204722" bottom="0.39370078740157477" header="0" footer="0"/>
  <pageSetup paperSize="9" scale="73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454F7A3-6CFC-4E7B-84AF-32EC5C57A49F}">
            <xm:f>ROW()-4&lt;=計算!$AN$16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B5:G54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0F076-1D5F-4F05-B46C-4519BD7EFAC7}">
  <sheetPr>
    <tabColor rgb="FF4472C4"/>
    <pageSetUpPr fitToPage="1"/>
  </sheetPr>
  <dimension ref="A1:N34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5.64453125" style="1" customWidth="1"/>
    <col min="3" max="3" width="17.64453125" style="1" customWidth="1"/>
    <col min="4" max="4" width="18.64453125" style="1" customWidth="1"/>
    <col min="5" max="5" width="12.64453125" style="1" customWidth="1"/>
    <col min="6" max="6" width="3.64453125" style="1" customWidth="1"/>
    <col min="7" max="7" width="0.17578125" style="1" hidden="1" customWidth="1"/>
    <col min="8" max="8" width="5.64453125" style="1" customWidth="1"/>
    <col min="9" max="9" width="17.64453125" style="1" customWidth="1"/>
    <col min="10" max="10" width="18.64453125" style="1" customWidth="1"/>
    <col min="11" max="11" width="12.64453125" style="1" customWidth="1"/>
    <col min="12" max="12" width="3.64453125" style="1" customWidth="1"/>
    <col min="13" max="13" width="16.64453125" style="1" customWidth="1"/>
    <col min="14" max="14" width="18.64453125" style="1" customWidth="1"/>
    <col min="15" max="16384" width="8.9375" style="1"/>
  </cols>
  <sheetData>
    <row r="1" spans="1:14" ht="30" customHeight="1" x14ac:dyDescent="0.2">
      <c r="B1" s="17" t="str">
        <f>計算!$AN$2&amp;"　男女別名簿"</f>
        <v>〇年〇組　男女別名簿</v>
      </c>
      <c r="M1" s="8" t="s">
        <v>48</v>
      </c>
    </row>
    <row r="2" spans="1:14" ht="20" customHeight="1" x14ac:dyDescent="0.2">
      <c r="B2" s="1" t="str">
        <f>"男子 "&amp;計算!$AH$6&amp;"人　　女子 "&amp;計算!$AH$7&amp;"人　　計 "&amp;計算!$AH$5&amp;"人"&amp;IF(設定!$C$8="","","　　担任　"&amp;設定!$C$8)</f>
        <v>男子 0人　　女子 0人　　計 0人</v>
      </c>
      <c r="M2" s="5" t="s">
        <v>57</v>
      </c>
      <c r="N2" s="5"/>
    </row>
    <row r="3" spans="1:14" ht="24" customHeight="1" x14ac:dyDescent="0.2">
      <c r="B3" s="34" t="str">
        <f>"男子（"&amp;計算!$AH$6&amp;"人）"</f>
        <v>男子（0人）</v>
      </c>
      <c r="C3" s="34"/>
      <c r="D3" s="34"/>
      <c r="E3" s="34"/>
      <c r="H3" s="35" t="str">
        <f>"女子（"&amp;計算!$AH$7&amp;"人）"</f>
        <v>女子（0人）</v>
      </c>
      <c r="I3" s="35"/>
      <c r="J3" s="35"/>
      <c r="K3" s="35"/>
      <c r="M3" s="24" t="s">
        <v>59</v>
      </c>
      <c r="N3" s="12" t="s">
        <v>60</v>
      </c>
    </row>
    <row r="4" spans="1:14" ht="22" customHeight="1" x14ac:dyDescent="0.2">
      <c r="B4" s="19" t="s">
        <v>1</v>
      </c>
      <c r="C4" s="19" t="s">
        <v>3</v>
      </c>
      <c r="D4" s="19" t="s">
        <v>4</v>
      </c>
      <c r="E4" s="19" t="s">
        <v>77</v>
      </c>
      <c r="H4" s="19" t="s">
        <v>1</v>
      </c>
      <c r="I4" s="19" t="s">
        <v>3</v>
      </c>
      <c r="J4" s="19" t="s">
        <v>4</v>
      </c>
      <c r="K4" s="19" t="s">
        <v>77</v>
      </c>
      <c r="M4" s="24" t="s">
        <v>4</v>
      </c>
      <c r="N4" s="12" t="s">
        <v>61</v>
      </c>
    </row>
    <row r="5" spans="1:14" ht="22" customHeight="1" x14ac:dyDescent="0.2">
      <c r="A5" s="1" t="str">
        <f>IF(ROW()-4&lt;=計算!$AH$6,INDEX(計算!$AC$5:$AF$49,ROW()-4,IF(計算!$AN$18=1,1,3)),"")</f>
        <v/>
      </c>
      <c r="B5" s="10" t="str">
        <f>IF($A5="","",INDEX(計算!$B$5:$B$49,$A5))</f>
        <v/>
      </c>
      <c r="C5" s="21" t="str">
        <f>IF($A5="","",INDEX(計算!$D$5:$D$49,$A5))</f>
        <v/>
      </c>
      <c r="D5" s="23" t="str">
        <f>IF(OR($A5="",$N$4="しない"),"",INDEX(計算!$E$5:$E$49,$A5))</f>
        <v/>
      </c>
      <c r="G5" s="1" t="str">
        <f>IF(ROW()-4&lt;=計算!$AH$7,INDEX(計算!$AC$5:$AF$49,ROW()-4,IF(計算!$AN$18=1,2,4)),"")</f>
        <v/>
      </c>
      <c r="H5" s="10" t="str">
        <f>IF($G5="","",INDEX(計算!$B$5:$B$49,$G5))</f>
        <v/>
      </c>
      <c r="I5" s="21" t="str">
        <f>IF($G5="","",INDEX(計算!$D$5:$D$49,$G5))</f>
        <v/>
      </c>
      <c r="J5" s="23" t="str">
        <f>IF(OR($G5="",$N$4="しない"),"",INDEX(計算!$E$5:$E$49,$G5))</f>
        <v/>
      </c>
      <c r="M5" s="24" t="s">
        <v>65</v>
      </c>
      <c r="N5" s="12">
        <v>0</v>
      </c>
    </row>
    <row r="6" spans="1:14" ht="22" customHeight="1" x14ac:dyDescent="0.2">
      <c r="A6" s="1" t="str">
        <f>IF(ROW()-4&lt;=計算!$AH$6,INDEX(計算!$AC$5:$AF$49,ROW()-4,IF(計算!$AN$18=1,1,3)),"")</f>
        <v/>
      </c>
      <c r="B6" s="10" t="str">
        <f>IF($A6="","",INDEX(計算!$B$5:$B$49,$A6))</f>
        <v/>
      </c>
      <c r="C6" s="21" t="str">
        <f>IF($A6="","",INDEX(計算!$D$5:$D$49,$A6))</f>
        <v/>
      </c>
      <c r="D6" s="23" t="str">
        <f>IF(OR($A6="",$N$4="しない"),"",INDEX(計算!$E$5:$E$49,$A6))</f>
        <v/>
      </c>
      <c r="G6" s="1" t="str">
        <f>IF(ROW()-4&lt;=計算!$AH$7,INDEX(計算!$AC$5:$AF$49,ROW()-4,IF(計算!$AN$18=1,2,4)),"")</f>
        <v/>
      </c>
      <c r="H6" s="10" t="str">
        <f>IF($G6="","",INDEX(計算!$B$5:$B$49,$G6))</f>
        <v/>
      </c>
      <c r="I6" s="21" t="str">
        <f>IF($G6="","",INDEX(計算!$D$5:$D$49,$G6))</f>
        <v/>
      </c>
      <c r="J6" s="23" t="str">
        <f>IF(OR($G6="",$N$4="しない"),"",INDEX(計算!$E$5:$E$49,$G6))</f>
        <v/>
      </c>
    </row>
    <row r="7" spans="1:14" ht="22" customHeight="1" x14ac:dyDescent="0.2">
      <c r="A7" s="1" t="str">
        <f>IF(ROW()-4&lt;=計算!$AH$6,INDEX(計算!$AC$5:$AF$49,ROW()-4,IF(計算!$AN$18=1,1,3)),"")</f>
        <v/>
      </c>
      <c r="B7" s="10" t="str">
        <f>IF($A7="","",INDEX(計算!$B$5:$B$49,$A7))</f>
        <v/>
      </c>
      <c r="C7" s="21" t="str">
        <f>IF($A7="","",INDEX(計算!$D$5:$D$49,$A7))</f>
        <v/>
      </c>
      <c r="D7" s="23" t="str">
        <f>IF(OR($A7="",$N$4="しない"),"",INDEX(計算!$E$5:$E$49,$A7))</f>
        <v/>
      </c>
      <c r="G7" s="1" t="str">
        <f>IF(ROW()-4&lt;=計算!$AH$7,INDEX(計算!$AC$5:$AF$49,ROW()-4,IF(計算!$AN$18=1,2,4)),"")</f>
        <v/>
      </c>
      <c r="H7" s="10" t="str">
        <f>IF($G7="","",INDEX(計算!$B$5:$B$49,$G7))</f>
        <v/>
      </c>
      <c r="I7" s="21" t="str">
        <f>IF($G7="","",INDEX(計算!$D$5:$D$49,$G7))</f>
        <v/>
      </c>
      <c r="J7" s="23" t="str">
        <f>IF(OR($G7="",$N$4="しない"),"",INDEX(計算!$E$5:$E$49,$G7))</f>
        <v/>
      </c>
    </row>
    <row r="8" spans="1:14" ht="22" customHeight="1" x14ac:dyDescent="0.2">
      <c r="A8" s="1" t="str">
        <f>IF(ROW()-4&lt;=計算!$AH$6,INDEX(計算!$AC$5:$AF$49,ROW()-4,IF(計算!$AN$18=1,1,3)),"")</f>
        <v/>
      </c>
      <c r="B8" s="10" t="str">
        <f>IF($A8="","",INDEX(計算!$B$5:$B$49,$A8))</f>
        <v/>
      </c>
      <c r="C8" s="21" t="str">
        <f>IF($A8="","",INDEX(計算!$D$5:$D$49,$A8))</f>
        <v/>
      </c>
      <c r="D8" s="23" t="str">
        <f>IF(OR($A8="",$N$4="しない"),"",INDEX(計算!$E$5:$E$49,$A8))</f>
        <v/>
      </c>
      <c r="G8" s="1" t="str">
        <f>IF(ROW()-4&lt;=計算!$AH$7,INDEX(計算!$AC$5:$AF$49,ROW()-4,IF(計算!$AN$18=1,2,4)),"")</f>
        <v/>
      </c>
      <c r="H8" s="10" t="str">
        <f>IF($G8="","",INDEX(計算!$B$5:$B$49,$G8))</f>
        <v/>
      </c>
      <c r="I8" s="21" t="str">
        <f>IF($G8="","",INDEX(計算!$D$5:$D$49,$G8))</f>
        <v/>
      </c>
      <c r="J8" s="23" t="str">
        <f>IF(OR($G8="",$N$4="しない"),"",INDEX(計算!$E$5:$E$49,$G8))</f>
        <v/>
      </c>
    </row>
    <row r="9" spans="1:14" ht="22" customHeight="1" x14ac:dyDescent="0.2">
      <c r="A9" s="1" t="str">
        <f>IF(ROW()-4&lt;=計算!$AH$6,INDEX(計算!$AC$5:$AF$49,ROW()-4,IF(計算!$AN$18=1,1,3)),"")</f>
        <v/>
      </c>
      <c r="B9" s="10" t="str">
        <f>IF($A9="","",INDEX(計算!$B$5:$B$49,$A9))</f>
        <v/>
      </c>
      <c r="C9" s="21" t="str">
        <f>IF($A9="","",INDEX(計算!$D$5:$D$49,$A9))</f>
        <v/>
      </c>
      <c r="D9" s="23" t="str">
        <f>IF(OR($A9="",$N$4="しない"),"",INDEX(計算!$E$5:$E$49,$A9))</f>
        <v/>
      </c>
      <c r="G9" s="1" t="str">
        <f>IF(ROW()-4&lt;=計算!$AH$7,INDEX(計算!$AC$5:$AF$49,ROW()-4,IF(計算!$AN$18=1,2,4)),"")</f>
        <v/>
      </c>
      <c r="H9" s="10" t="str">
        <f>IF($G9="","",INDEX(計算!$B$5:$B$49,$G9))</f>
        <v/>
      </c>
      <c r="I9" s="21" t="str">
        <f>IF($G9="","",INDEX(計算!$D$5:$D$49,$G9))</f>
        <v/>
      </c>
      <c r="J9" s="23" t="str">
        <f>IF(OR($G9="",$N$4="しない"),"",INDEX(計算!$E$5:$E$49,$G9))</f>
        <v/>
      </c>
    </row>
    <row r="10" spans="1:14" ht="22" customHeight="1" x14ac:dyDescent="0.2">
      <c r="A10" s="1" t="str">
        <f>IF(ROW()-4&lt;=計算!$AH$6,INDEX(計算!$AC$5:$AF$49,ROW()-4,IF(計算!$AN$18=1,1,3)),"")</f>
        <v/>
      </c>
      <c r="B10" s="10" t="str">
        <f>IF($A10="","",INDEX(計算!$B$5:$B$49,$A10))</f>
        <v/>
      </c>
      <c r="C10" s="21" t="str">
        <f>IF($A10="","",INDEX(計算!$D$5:$D$49,$A10))</f>
        <v/>
      </c>
      <c r="D10" s="23" t="str">
        <f>IF(OR($A10="",$N$4="しない"),"",INDEX(計算!$E$5:$E$49,$A10))</f>
        <v/>
      </c>
      <c r="G10" s="1" t="str">
        <f>IF(ROW()-4&lt;=計算!$AH$7,INDEX(計算!$AC$5:$AF$49,ROW()-4,IF(計算!$AN$18=1,2,4)),"")</f>
        <v/>
      </c>
      <c r="H10" s="10" t="str">
        <f>IF($G10="","",INDEX(計算!$B$5:$B$49,$G10))</f>
        <v/>
      </c>
      <c r="I10" s="21" t="str">
        <f>IF($G10="","",INDEX(計算!$D$5:$D$49,$G10))</f>
        <v/>
      </c>
      <c r="J10" s="23" t="str">
        <f>IF(OR($G10="",$N$4="しない"),"",INDEX(計算!$E$5:$E$49,$G10))</f>
        <v/>
      </c>
    </row>
    <row r="11" spans="1:14" ht="22" customHeight="1" x14ac:dyDescent="0.2">
      <c r="A11" s="1" t="str">
        <f>IF(ROW()-4&lt;=計算!$AH$6,INDEX(計算!$AC$5:$AF$49,ROW()-4,IF(計算!$AN$18=1,1,3)),"")</f>
        <v/>
      </c>
      <c r="B11" s="10" t="str">
        <f>IF($A11="","",INDEX(計算!$B$5:$B$49,$A11))</f>
        <v/>
      </c>
      <c r="C11" s="21" t="str">
        <f>IF($A11="","",INDEX(計算!$D$5:$D$49,$A11))</f>
        <v/>
      </c>
      <c r="D11" s="23" t="str">
        <f>IF(OR($A11="",$N$4="しない"),"",INDEX(計算!$E$5:$E$49,$A11))</f>
        <v/>
      </c>
      <c r="G11" s="1" t="str">
        <f>IF(ROW()-4&lt;=計算!$AH$7,INDEX(計算!$AC$5:$AF$49,ROW()-4,IF(計算!$AN$18=1,2,4)),"")</f>
        <v/>
      </c>
      <c r="H11" s="10" t="str">
        <f>IF($G11="","",INDEX(計算!$B$5:$B$49,$G11))</f>
        <v/>
      </c>
      <c r="I11" s="21" t="str">
        <f>IF($G11="","",INDEX(計算!$D$5:$D$49,$G11))</f>
        <v/>
      </c>
      <c r="J11" s="23" t="str">
        <f>IF(OR($G11="",$N$4="しない"),"",INDEX(計算!$E$5:$E$49,$G11))</f>
        <v/>
      </c>
    </row>
    <row r="12" spans="1:14" ht="22" customHeight="1" x14ac:dyDescent="0.2">
      <c r="A12" s="1" t="str">
        <f>IF(ROW()-4&lt;=計算!$AH$6,INDEX(計算!$AC$5:$AF$49,ROW()-4,IF(計算!$AN$18=1,1,3)),"")</f>
        <v/>
      </c>
      <c r="B12" s="10" t="str">
        <f>IF($A12="","",INDEX(計算!$B$5:$B$49,$A12))</f>
        <v/>
      </c>
      <c r="C12" s="21" t="str">
        <f>IF($A12="","",INDEX(計算!$D$5:$D$49,$A12))</f>
        <v/>
      </c>
      <c r="D12" s="23" t="str">
        <f>IF(OR($A12="",$N$4="しない"),"",INDEX(計算!$E$5:$E$49,$A12))</f>
        <v/>
      </c>
      <c r="G12" s="1" t="str">
        <f>IF(ROW()-4&lt;=計算!$AH$7,INDEX(計算!$AC$5:$AF$49,ROW()-4,IF(計算!$AN$18=1,2,4)),"")</f>
        <v/>
      </c>
      <c r="H12" s="10" t="str">
        <f>IF($G12="","",INDEX(計算!$B$5:$B$49,$G12))</f>
        <v/>
      </c>
      <c r="I12" s="21" t="str">
        <f>IF($G12="","",INDEX(計算!$D$5:$D$49,$G12))</f>
        <v/>
      </c>
      <c r="J12" s="23" t="str">
        <f>IF(OR($G12="",$N$4="しない"),"",INDEX(計算!$E$5:$E$49,$G12))</f>
        <v/>
      </c>
    </row>
    <row r="13" spans="1:14" ht="22" customHeight="1" x14ac:dyDescent="0.2">
      <c r="A13" s="1" t="str">
        <f>IF(ROW()-4&lt;=計算!$AH$6,INDEX(計算!$AC$5:$AF$49,ROW()-4,IF(計算!$AN$18=1,1,3)),"")</f>
        <v/>
      </c>
      <c r="B13" s="10" t="str">
        <f>IF($A13="","",INDEX(計算!$B$5:$B$49,$A13))</f>
        <v/>
      </c>
      <c r="C13" s="21" t="str">
        <f>IF($A13="","",INDEX(計算!$D$5:$D$49,$A13))</f>
        <v/>
      </c>
      <c r="D13" s="23" t="str">
        <f>IF(OR($A13="",$N$4="しない"),"",INDEX(計算!$E$5:$E$49,$A13))</f>
        <v/>
      </c>
      <c r="G13" s="1" t="str">
        <f>IF(ROW()-4&lt;=計算!$AH$7,INDEX(計算!$AC$5:$AF$49,ROW()-4,IF(計算!$AN$18=1,2,4)),"")</f>
        <v/>
      </c>
      <c r="H13" s="10" t="str">
        <f>IF($G13="","",INDEX(計算!$B$5:$B$49,$G13))</f>
        <v/>
      </c>
      <c r="I13" s="21" t="str">
        <f>IF($G13="","",INDEX(計算!$D$5:$D$49,$G13))</f>
        <v/>
      </c>
      <c r="J13" s="23" t="str">
        <f>IF(OR($G13="",$N$4="しない"),"",INDEX(計算!$E$5:$E$49,$G13))</f>
        <v/>
      </c>
    </row>
    <row r="14" spans="1:14" ht="22" customHeight="1" x14ac:dyDescent="0.2">
      <c r="A14" s="1" t="str">
        <f>IF(ROW()-4&lt;=計算!$AH$6,INDEX(計算!$AC$5:$AF$49,ROW()-4,IF(計算!$AN$18=1,1,3)),"")</f>
        <v/>
      </c>
      <c r="B14" s="10" t="str">
        <f>IF($A14="","",INDEX(計算!$B$5:$B$49,$A14))</f>
        <v/>
      </c>
      <c r="C14" s="21" t="str">
        <f>IF($A14="","",INDEX(計算!$D$5:$D$49,$A14))</f>
        <v/>
      </c>
      <c r="D14" s="23" t="str">
        <f>IF(OR($A14="",$N$4="しない"),"",INDEX(計算!$E$5:$E$49,$A14))</f>
        <v/>
      </c>
      <c r="G14" s="1" t="str">
        <f>IF(ROW()-4&lt;=計算!$AH$7,INDEX(計算!$AC$5:$AF$49,ROW()-4,IF(計算!$AN$18=1,2,4)),"")</f>
        <v/>
      </c>
      <c r="H14" s="10" t="str">
        <f>IF($G14="","",INDEX(計算!$B$5:$B$49,$G14))</f>
        <v/>
      </c>
      <c r="I14" s="21" t="str">
        <f>IF($G14="","",INDEX(計算!$D$5:$D$49,$G14))</f>
        <v/>
      </c>
      <c r="J14" s="23" t="str">
        <f>IF(OR($G14="",$N$4="しない"),"",INDEX(計算!$E$5:$E$49,$G14))</f>
        <v/>
      </c>
    </row>
    <row r="15" spans="1:14" ht="22" customHeight="1" x14ac:dyDescent="0.2">
      <c r="A15" s="1" t="str">
        <f>IF(ROW()-4&lt;=計算!$AH$6,INDEX(計算!$AC$5:$AF$49,ROW()-4,IF(計算!$AN$18=1,1,3)),"")</f>
        <v/>
      </c>
      <c r="B15" s="10" t="str">
        <f>IF($A15="","",INDEX(計算!$B$5:$B$49,$A15))</f>
        <v/>
      </c>
      <c r="C15" s="21" t="str">
        <f>IF($A15="","",INDEX(計算!$D$5:$D$49,$A15))</f>
        <v/>
      </c>
      <c r="D15" s="23" t="str">
        <f>IF(OR($A15="",$N$4="しない"),"",INDEX(計算!$E$5:$E$49,$A15))</f>
        <v/>
      </c>
      <c r="G15" s="1" t="str">
        <f>IF(ROW()-4&lt;=計算!$AH$7,INDEX(計算!$AC$5:$AF$49,ROW()-4,IF(計算!$AN$18=1,2,4)),"")</f>
        <v/>
      </c>
      <c r="H15" s="10" t="str">
        <f>IF($G15="","",INDEX(計算!$B$5:$B$49,$G15))</f>
        <v/>
      </c>
      <c r="I15" s="21" t="str">
        <f>IF($G15="","",INDEX(計算!$D$5:$D$49,$G15))</f>
        <v/>
      </c>
      <c r="J15" s="23" t="str">
        <f>IF(OR($G15="",$N$4="しない"),"",INDEX(計算!$E$5:$E$49,$G15))</f>
        <v/>
      </c>
    </row>
    <row r="16" spans="1:14" ht="22" customHeight="1" x14ac:dyDescent="0.2">
      <c r="A16" s="1" t="str">
        <f>IF(ROW()-4&lt;=計算!$AH$6,INDEX(計算!$AC$5:$AF$49,ROW()-4,IF(計算!$AN$18=1,1,3)),"")</f>
        <v/>
      </c>
      <c r="B16" s="10" t="str">
        <f>IF($A16="","",INDEX(計算!$B$5:$B$49,$A16))</f>
        <v/>
      </c>
      <c r="C16" s="21" t="str">
        <f>IF($A16="","",INDEX(計算!$D$5:$D$49,$A16))</f>
        <v/>
      </c>
      <c r="D16" s="23" t="str">
        <f>IF(OR($A16="",$N$4="しない"),"",INDEX(計算!$E$5:$E$49,$A16))</f>
        <v/>
      </c>
      <c r="G16" s="1" t="str">
        <f>IF(ROW()-4&lt;=計算!$AH$7,INDEX(計算!$AC$5:$AF$49,ROW()-4,IF(計算!$AN$18=1,2,4)),"")</f>
        <v/>
      </c>
      <c r="H16" s="10" t="str">
        <f>IF($G16="","",INDEX(計算!$B$5:$B$49,$G16))</f>
        <v/>
      </c>
      <c r="I16" s="21" t="str">
        <f>IF($G16="","",INDEX(計算!$D$5:$D$49,$G16))</f>
        <v/>
      </c>
      <c r="J16" s="23" t="str">
        <f>IF(OR($G16="",$N$4="しない"),"",INDEX(計算!$E$5:$E$49,$G16))</f>
        <v/>
      </c>
    </row>
    <row r="17" spans="1:10" ht="22" customHeight="1" x14ac:dyDescent="0.2">
      <c r="A17" s="1" t="str">
        <f>IF(ROW()-4&lt;=計算!$AH$6,INDEX(計算!$AC$5:$AF$49,ROW()-4,IF(計算!$AN$18=1,1,3)),"")</f>
        <v/>
      </c>
      <c r="B17" s="10" t="str">
        <f>IF($A17="","",INDEX(計算!$B$5:$B$49,$A17))</f>
        <v/>
      </c>
      <c r="C17" s="21" t="str">
        <f>IF($A17="","",INDEX(計算!$D$5:$D$49,$A17))</f>
        <v/>
      </c>
      <c r="D17" s="23" t="str">
        <f>IF(OR($A17="",$N$4="しない"),"",INDEX(計算!$E$5:$E$49,$A17))</f>
        <v/>
      </c>
      <c r="G17" s="1" t="str">
        <f>IF(ROW()-4&lt;=計算!$AH$7,INDEX(計算!$AC$5:$AF$49,ROW()-4,IF(計算!$AN$18=1,2,4)),"")</f>
        <v/>
      </c>
      <c r="H17" s="10" t="str">
        <f>IF($G17="","",INDEX(計算!$B$5:$B$49,$G17))</f>
        <v/>
      </c>
      <c r="I17" s="21" t="str">
        <f>IF($G17="","",INDEX(計算!$D$5:$D$49,$G17))</f>
        <v/>
      </c>
      <c r="J17" s="23" t="str">
        <f>IF(OR($G17="",$N$4="しない"),"",INDEX(計算!$E$5:$E$49,$G17))</f>
        <v/>
      </c>
    </row>
    <row r="18" spans="1:10" ht="22" customHeight="1" x14ac:dyDescent="0.2">
      <c r="A18" s="1" t="str">
        <f>IF(ROW()-4&lt;=計算!$AH$6,INDEX(計算!$AC$5:$AF$49,ROW()-4,IF(計算!$AN$18=1,1,3)),"")</f>
        <v/>
      </c>
      <c r="B18" s="10" t="str">
        <f>IF($A18="","",INDEX(計算!$B$5:$B$49,$A18))</f>
        <v/>
      </c>
      <c r="C18" s="21" t="str">
        <f>IF($A18="","",INDEX(計算!$D$5:$D$49,$A18))</f>
        <v/>
      </c>
      <c r="D18" s="23" t="str">
        <f>IF(OR($A18="",$N$4="しない"),"",INDEX(計算!$E$5:$E$49,$A18))</f>
        <v/>
      </c>
      <c r="G18" s="1" t="str">
        <f>IF(ROW()-4&lt;=計算!$AH$7,INDEX(計算!$AC$5:$AF$49,ROW()-4,IF(計算!$AN$18=1,2,4)),"")</f>
        <v/>
      </c>
      <c r="H18" s="10" t="str">
        <f>IF($G18="","",INDEX(計算!$B$5:$B$49,$G18))</f>
        <v/>
      </c>
      <c r="I18" s="21" t="str">
        <f>IF($G18="","",INDEX(計算!$D$5:$D$49,$G18))</f>
        <v/>
      </c>
      <c r="J18" s="23" t="str">
        <f>IF(OR($G18="",$N$4="しない"),"",INDEX(計算!$E$5:$E$49,$G18))</f>
        <v/>
      </c>
    </row>
    <row r="19" spans="1:10" ht="22" customHeight="1" x14ac:dyDescent="0.2">
      <c r="A19" s="1" t="str">
        <f>IF(ROW()-4&lt;=計算!$AH$6,INDEX(計算!$AC$5:$AF$49,ROW()-4,IF(計算!$AN$18=1,1,3)),"")</f>
        <v/>
      </c>
      <c r="B19" s="10" t="str">
        <f>IF($A19="","",INDEX(計算!$B$5:$B$49,$A19))</f>
        <v/>
      </c>
      <c r="C19" s="21" t="str">
        <f>IF($A19="","",INDEX(計算!$D$5:$D$49,$A19))</f>
        <v/>
      </c>
      <c r="D19" s="23" t="str">
        <f>IF(OR($A19="",$N$4="しない"),"",INDEX(計算!$E$5:$E$49,$A19))</f>
        <v/>
      </c>
      <c r="G19" s="1" t="str">
        <f>IF(ROW()-4&lt;=計算!$AH$7,INDEX(計算!$AC$5:$AF$49,ROW()-4,IF(計算!$AN$18=1,2,4)),"")</f>
        <v/>
      </c>
      <c r="H19" s="10" t="str">
        <f>IF($G19="","",INDEX(計算!$B$5:$B$49,$G19))</f>
        <v/>
      </c>
      <c r="I19" s="21" t="str">
        <f>IF($G19="","",INDEX(計算!$D$5:$D$49,$G19))</f>
        <v/>
      </c>
      <c r="J19" s="23" t="str">
        <f>IF(OR($G19="",$N$4="しない"),"",INDEX(計算!$E$5:$E$49,$G19))</f>
        <v/>
      </c>
    </row>
    <row r="20" spans="1:10" ht="22" customHeight="1" x14ac:dyDescent="0.2">
      <c r="A20" s="1" t="str">
        <f>IF(ROW()-4&lt;=計算!$AH$6,INDEX(計算!$AC$5:$AF$49,ROW()-4,IF(計算!$AN$18=1,1,3)),"")</f>
        <v/>
      </c>
      <c r="B20" s="10" t="str">
        <f>IF($A20="","",INDEX(計算!$B$5:$B$49,$A20))</f>
        <v/>
      </c>
      <c r="C20" s="21" t="str">
        <f>IF($A20="","",INDEX(計算!$D$5:$D$49,$A20))</f>
        <v/>
      </c>
      <c r="D20" s="23" t="str">
        <f>IF(OR($A20="",$N$4="しない"),"",INDEX(計算!$E$5:$E$49,$A20))</f>
        <v/>
      </c>
      <c r="G20" s="1" t="str">
        <f>IF(ROW()-4&lt;=計算!$AH$7,INDEX(計算!$AC$5:$AF$49,ROW()-4,IF(計算!$AN$18=1,2,4)),"")</f>
        <v/>
      </c>
      <c r="H20" s="10" t="str">
        <f>IF($G20="","",INDEX(計算!$B$5:$B$49,$G20))</f>
        <v/>
      </c>
      <c r="I20" s="21" t="str">
        <f>IF($G20="","",INDEX(計算!$D$5:$D$49,$G20))</f>
        <v/>
      </c>
      <c r="J20" s="23" t="str">
        <f>IF(OR($G20="",$N$4="しない"),"",INDEX(計算!$E$5:$E$49,$G20))</f>
        <v/>
      </c>
    </row>
    <row r="21" spans="1:10" ht="22" customHeight="1" x14ac:dyDescent="0.2">
      <c r="A21" s="1" t="str">
        <f>IF(ROW()-4&lt;=計算!$AH$6,INDEX(計算!$AC$5:$AF$49,ROW()-4,IF(計算!$AN$18=1,1,3)),"")</f>
        <v/>
      </c>
      <c r="B21" s="10" t="str">
        <f>IF($A21="","",INDEX(計算!$B$5:$B$49,$A21))</f>
        <v/>
      </c>
      <c r="C21" s="21" t="str">
        <f>IF($A21="","",INDEX(計算!$D$5:$D$49,$A21))</f>
        <v/>
      </c>
      <c r="D21" s="23" t="str">
        <f>IF(OR($A21="",$N$4="しない"),"",INDEX(計算!$E$5:$E$49,$A21))</f>
        <v/>
      </c>
      <c r="G21" s="1" t="str">
        <f>IF(ROW()-4&lt;=計算!$AH$7,INDEX(計算!$AC$5:$AF$49,ROW()-4,IF(計算!$AN$18=1,2,4)),"")</f>
        <v/>
      </c>
      <c r="H21" s="10" t="str">
        <f>IF($G21="","",INDEX(計算!$B$5:$B$49,$G21))</f>
        <v/>
      </c>
      <c r="I21" s="21" t="str">
        <f>IF($G21="","",INDEX(計算!$D$5:$D$49,$G21))</f>
        <v/>
      </c>
      <c r="J21" s="23" t="str">
        <f>IF(OR($G21="",$N$4="しない"),"",INDEX(計算!$E$5:$E$49,$G21))</f>
        <v/>
      </c>
    </row>
    <row r="22" spans="1:10" ht="22" customHeight="1" x14ac:dyDescent="0.2">
      <c r="A22" s="1" t="str">
        <f>IF(ROW()-4&lt;=計算!$AH$6,INDEX(計算!$AC$5:$AF$49,ROW()-4,IF(計算!$AN$18=1,1,3)),"")</f>
        <v/>
      </c>
      <c r="B22" s="10" t="str">
        <f>IF($A22="","",INDEX(計算!$B$5:$B$49,$A22))</f>
        <v/>
      </c>
      <c r="C22" s="21" t="str">
        <f>IF($A22="","",INDEX(計算!$D$5:$D$49,$A22))</f>
        <v/>
      </c>
      <c r="D22" s="23" t="str">
        <f>IF(OR($A22="",$N$4="しない"),"",INDEX(計算!$E$5:$E$49,$A22))</f>
        <v/>
      </c>
      <c r="G22" s="1" t="str">
        <f>IF(ROW()-4&lt;=計算!$AH$7,INDEX(計算!$AC$5:$AF$49,ROW()-4,IF(計算!$AN$18=1,2,4)),"")</f>
        <v/>
      </c>
      <c r="H22" s="10" t="str">
        <f>IF($G22="","",INDEX(計算!$B$5:$B$49,$G22))</f>
        <v/>
      </c>
      <c r="I22" s="21" t="str">
        <f>IF($G22="","",INDEX(計算!$D$5:$D$49,$G22))</f>
        <v/>
      </c>
      <c r="J22" s="23" t="str">
        <f>IF(OR($G22="",$N$4="しない"),"",INDEX(計算!$E$5:$E$49,$G22))</f>
        <v/>
      </c>
    </row>
    <row r="23" spans="1:10" ht="22" customHeight="1" x14ac:dyDescent="0.2">
      <c r="A23" s="1" t="str">
        <f>IF(ROW()-4&lt;=計算!$AH$6,INDEX(計算!$AC$5:$AF$49,ROW()-4,IF(計算!$AN$18=1,1,3)),"")</f>
        <v/>
      </c>
      <c r="B23" s="10" t="str">
        <f>IF($A23="","",INDEX(計算!$B$5:$B$49,$A23))</f>
        <v/>
      </c>
      <c r="C23" s="21" t="str">
        <f>IF($A23="","",INDEX(計算!$D$5:$D$49,$A23))</f>
        <v/>
      </c>
      <c r="D23" s="23" t="str">
        <f>IF(OR($A23="",$N$4="しない"),"",INDEX(計算!$E$5:$E$49,$A23))</f>
        <v/>
      </c>
      <c r="G23" s="1" t="str">
        <f>IF(ROW()-4&lt;=計算!$AH$7,INDEX(計算!$AC$5:$AF$49,ROW()-4,IF(計算!$AN$18=1,2,4)),"")</f>
        <v/>
      </c>
      <c r="H23" s="10" t="str">
        <f>IF($G23="","",INDEX(計算!$B$5:$B$49,$G23))</f>
        <v/>
      </c>
      <c r="I23" s="21" t="str">
        <f>IF($G23="","",INDEX(計算!$D$5:$D$49,$G23))</f>
        <v/>
      </c>
      <c r="J23" s="23" t="str">
        <f>IF(OR($G23="",$N$4="しない"),"",INDEX(計算!$E$5:$E$49,$G23))</f>
        <v/>
      </c>
    </row>
    <row r="24" spans="1:10" ht="22" customHeight="1" x14ac:dyDescent="0.2">
      <c r="A24" s="1" t="str">
        <f>IF(ROW()-4&lt;=計算!$AH$6,INDEX(計算!$AC$5:$AF$49,ROW()-4,IF(計算!$AN$18=1,1,3)),"")</f>
        <v/>
      </c>
      <c r="B24" s="10" t="str">
        <f>IF($A24="","",INDEX(計算!$B$5:$B$49,$A24))</f>
        <v/>
      </c>
      <c r="C24" s="21" t="str">
        <f>IF($A24="","",INDEX(計算!$D$5:$D$49,$A24))</f>
        <v/>
      </c>
      <c r="D24" s="23" t="str">
        <f>IF(OR($A24="",$N$4="しない"),"",INDEX(計算!$E$5:$E$49,$A24))</f>
        <v/>
      </c>
      <c r="G24" s="1" t="str">
        <f>IF(ROW()-4&lt;=計算!$AH$7,INDEX(計算!$AC$5:$AF$49,ROW()-4,IF(計算!$AN$18=1,2,4)),"")</f>
        <v/>
      </c>
      <c r="H24" s="10" t="str">
        <f>IF($G24="","",INDEX(計算!$B$5:$B$49,$G24))</f>
        <v/>
      </c>
      <c r="I24" s="21" t="str">
        <f>IF($G24="","",INDEX(計算!$D$5:$D$49,$G24))</f>
        <v/>
      </c>
      <c r="J24" s="23" t="str">
        <f>IF(OR($G24="",$N$4="しない"),"",INDEX(計算!$E$5:$E$49,$G24))</f>
        <v/>
      </c>
    </row>
    <row r="25" spans="1:10" ht="22" customHeight="1" x14ac:dyDescent="0.2">
      <c r="A25" s="1" t="str">
        <f>IF(ROW()-4&lt;=計算!$AH$6,INDEX(計算!$AC$5:$AF$49,ROW()-4,IF(計算!$AN$18=1,1,3)),"")</f>
        <v/>
      </c>
      <c r="B25" s="10" t="str">
        <f>IF($A25="","",INDEX(計算!$B$5:$B$49,$A25))</f>
        <v/>
      </c>
      <c r="C25" s="21" t="str">
        <f>IF($A25="","",INDEX(計算!$D$5:$D$49,$A25))</f>
        <v/>
      </c>
      <c r="D25" s="23" t="str">
        <f>IF(OR($A25="",$N$4="しない"),"",INDEX(計算!$E$5:$E$49,$A25))</f>
        <v/>
      </c>
      <c r="G25" s="1" t="str">
        <f>IF(ROW()-4&lt;=計算!$AH$7,INDEX(計算!$AC$5:$AF$49,ROW()-4,IF(計算!$AN$18=1,2,4)),"")</f>
        <v/>
      </c>
      <c r="H25" s="10" t="str">
        <f>IF($G25="","",INDEX(計算!$B$5:$B$49,$G25))</f>
        <v/>
      </c>
      <c r="I25" s="21" t="str">
        <f>IF($G25="","",INDEX(計算!$D$5:$D$49,$G25))</f>
        <v/>
      </c>
      <c r="J25" s="23" t="str">
        <f>IF(OR($G25="",$N$4="しない"),"",INDEX(計算!$E$5:$E$49,$G25))</f>
        <v/>
      </c>
    </row>
    <row r="26" spans="1:10" ht="22" customHeight="1" x14ac:dyDescent="0.2">
      <c r="A26" s="1" t="str">
        <f>IF(ROW()-4&lt;=計算!$AH$6,INDEX(計算!$AC$5:$AF$49,ROW()-4,IF(計算!$AN$18=1,1,3)),"")</f>
        <v/>
      </c>
      <c r="B26" s="10" t="str">
        <f>IF($A26="","",INDEX(計算!$B$5:$B$49,$A26))</f>
        <v/>
      </c>
      <c r="C26" s="21" t="str">
        <f>IF($A26="","",INDEX(計算!$D$5:$D$49,$A26))</f>
        <v/>
      </c>
      <c r="D26" s="23" t="str">
        <f>IF(OR($A26="",$N$4="しない"),"",INDEX(計算!$E$5:$E$49,$A26))</f>
        <v/>
      </c>
      <c r="G26" s="1" t="str">
        <f>IF(ROW()-4&lt;=計算!$AH$7,INDEX(計算!$AC$5:$AF$49,ROW()-4,IF(計算!$AN$18=1,2,4)),"")</f>
        <v/>
      </c>
      <c r="H26" s="10" t="str">
        <f>IF($G26="","",INDEX(計算!$B$5:$B$49,$G26))</f>
        <v/>
      </c>
      <c r="I26" s="21" t="str">
        <f>IF($G26="","",INDEX(計算!$D$5:$D$49,$G26))</f>
        <v/>
      </c>
      <c r="J26" s="23" t="str">
        <f>IF(OR($G26="",$N$4="しない"),"",INDEX(計算!$E$5:$E$49,$G26))</f>
        <v/>
      </c>
    </row>
    <row r="27" spans="1:10" ht="22" customHeight="1" x14ac:dyDescent="0.2">
      <c r="A27" s="1" t="str">
        <f>IF(ROW()-4&lt;=計算!$AH$6,INDEX(計算!$AC$5:$AF$49,ROW()-4,IF(計算!$AN$18=1,1,3)),"")</f>
        <v/>
      </c>
      <c r="B27" s="10" t="str">
        <f>IF($A27="","",INDEX(計算!$B$5:$B$49,$A27))</f>
        <v/>
      </c>
      <c r="C27" s="21" t="str">
        <f>IF($A27="","",INDEX(計算!$D$5:$D$49,$A27))</f>
        <v/>
      </c>
      <c r="D27" s="23" t="str">
        <f>IF(OR($A27="",$N$4="しない"),"",INDEX(計算!$E$5:$E$49,$A27))</f>
        <v/>
      </c>
      <c r="G27" s="1" t="str">
        <f>IF(ROW()-4&lt;=計算!$AH$7,INDEX(計算!$AC$5:$AF$49,ROW()-4,IF(計算!$AN$18=1,2,4)),"")</f>
        <v/>
      </c>
      <c r="H27" s="10" t="str">
        <f>IF($G27="","",INDEX(計算!$B$5:$B$49,$G27))</f>
        <v/>
      </c>
      <c r="I27" s="21" t="str">
        <f>IF($G27="","",INDEX(計算!$D$5:$D$49,$G27))</f>
        <v/>
      </c>
      <c r="J27" s="23" t="str">
        <f>IF(OR($G27="",$N$4="しない"),"",INDEX(計算!$E$5:$E$49,$G27))</f>
        <v/>
      </c>
    </row>
    <row r="28" spans="1:10" ht="22" customHeight="1" x14ac:dyDescent="0.2">
      <c r="A28" s="1" t="str">
        <f>IF(ROW()-4&lt;=計算!$AH$6,INDEX(計算!$AC$5:$AF$49,ROW()-4,IF(計算!$AN$18=1,1,3)),"")</f>
        <v/>
      </c>
      <c r="B28" s="10" t="str">
        <f>IF($A28="","",INDEX(計算!$B$5:$B$49,$A28))</f>
        <v/>
      </c>
      <c r="C28" s="21" t="str">
        <f>IF($A28="","",INDEX(計算!$D$5:$D$49,$A28))</f>
        <v/>
      </c>
      <c r="D28" s="23" t="str">
        <f>IF(OR($A28="",$N$4="しない"),"",INDEX(計算!$E$5:$E$49,$A28))</f>
        <v/>
      </c>
      <c r="G28" s="1" t="str">
        <f>IF(ROW()-4&lt;=計算!$AH$7,INDEX(計算!$AC$5:$AF$49,ROW()-4,IF(計算!$AN$18=1,2,4)),"")</f>
        <v/>
      </c>
      <c r="H28" s="10" t="str">
        <f>IF($G28="","",INDEX(計算!$B$5:$B$49,$G28))</f>
        <v/>
      </c>
      <c r="I28" s="21" t="str">
        <f>IF($G28="","",INDEX(計算!$D$5:$D$49,$G28))</f>
        <v/>
      </c>
      <c r="J28" s="23" t="str">
        <f>IF(OR($G28="",$N$4="しない"),"",INDEX(計算!$E$5:$E$49,$G28))</f>
        <v/>
      </c>
    </row>
    <row r="29" spans="1:10" ht="22" customHeight="1" x14ac:dyDescent="0.2">
      <c r="A29" s="1" t="str">
        <f>IF(ROW()-4&lt;=計算!$AH$6,INDEX(計算!$AC$5:$AF$49,ROW()-4,IF(計算!$AN$18=1,1,3)),"")</f>
        <v/>
      </c>
      <c r="B29" s="10" t="str">
        <f>IF($A29="","",INDEX(計算!$B$5:$B$49,$A29))</f>
        <v/>
      </c>
      <c r="C29" s="21" t="str">
        <f>IF($A29="","",INDEX(計算!$D$5:$D$49,$A29))</f>
        <v/>
      </c>
      <c r="D29" s="23" t="str">
        <f>IF(OR($A29="",$N$4="しない"),"",INDEX(計算!$E$5:$E$49,$A29))</f>
        <v/>
      </c>
      <c r="G29" s="1" t="str">
        <f>IF(ROW()-4&lt;=計算!$AH$7,INDEX(計算!$AC$5:$AF$49,ROW()-4,IF(計算!$AN$18=1,2,4)),"")</f>
        <v/>
      </c>
      <c r="H29" s="10" t="str">
        <f>IF($G29="","",INDEX(計算!$B$5:$B$49,$G29))</f>
        <v/>
      </c>
      <c r="I29" s="21" t="str">
        <f>IF($G29="","",INDEX(計算!$D$5:$D$49,$G29))</f>
        <v/>
      </c>
      <c r="J29" s="23" t="str">
        <f>IF(OR($G29="",$N$4="しない"),"",INDEX(計算!$E$5:$E$49,$G29))</f>
        <v/>
      </c>
    </row>
    <row r="30" spans="1:10" ht="22" customHeight="1" x14ac:dyDescent="0.2">
      <c r="A30" s="1" t="str">
        <f>IF(ROW()-4&lt;=計算!$AH$6,INDEX(計算!$AC$5:$AF$49,ROW()-4,IF(計算!$AN$18=1,1,3)),"")</f>
        <v/>
      </c>
      <c r="B30" s="10" t="str">
        <f>IF($A30="","",INDEX(計算!$B$5:$B$49,$A30))</f>
        <v/>
      </c>
      <c r="C30" s="21" t="str">
        <f>IF($A30="","",INDEX(計算!$D$5:$D$49,$A30))</f>
        <v/>
      </c>
      <c r="D30" s="23" t="str">
        <f>IF(OR($A30="",$N$4="しない"),"",INDEX(計算!$E$5:$E$49,$A30))</f>
        <v/>
      </c>
      <c r="G30" s="1" t="str">
        <f>IF(ROW()-4&lt;=計算!$AH$7,INDEX(計算!$AC$5:$AF$49,ROW()-4,IF(計算!$AN$18=1,2,4)),"")</f>
        <v/>
      </c>
      <c r="H30" s="10" t="str">
        <f>IF($G30="","",INDEX(計算!$B$5:$B$49,$G30))</f>
        <v/>
      </c>
      <c r="I30" s="21" t="str">
        <f>IF($G30="","",INDEX(計算!$D$5:$D$49,$G30))</f>
        <v/>
      </c>
      <c r="J30" s="23" t="str">
        <f>IF(OR($G30="",$N$4="しない"),"",INDEX(計算!$E$5:$E$49,$G30))</f>
        <v/>
      </c>
    </row>
    <row r="31" spans="1:10" ht="22" customHeight="1" x14ac:dyDescent="0.2">
      <c r="A31" s="1" t="str">
        <f>IF(ROW()-4&lt;=計算!$AH$6,INDEX(計算!$AC$5:$AF$49,ROW()-4,IF(計算!$AN$18=1,1,3)),"")</f>
        <v/>
      </c>
      <c r="B31" s="10" t="str">
        <f>IF($A31="","",INDEX(計算!$B$5:$B$49,$A31))</f>
        <v/>
      </c>
      <c r="C31" s="21" t="str">
        <f>IF($A31="","",INDEX(計算!$D$5:$D$49,$A31))</f>
        <v/>
      </c>
      <c r="D31" s="23" t="str">
        <f>IF(OR($A31="",$N$4="しない"),"",INDEX(計算!$E$5:$E$49,$A31))</f>
        <v/>
      </c>
      <c r="G31" s="1" t="str">
        <f>IF(ROW()-4&lt;=計算!$AH$7,INDEX(計算!$AC$5:$AF$49,ROW()-4,IF(計算!$AN$18=1,2,4)),"")</f>
        <v/>
      </c>
      <c r="H31" s="10" t="str">
        <f>IF($G31="","",INDEX(計算!$B$5:$B$49,$G31))</f>
        <v/>
      </c>
      <c r="I31" s="21" t="str">
        <f>IF($G31="","",INDEX(計算!$D$5:$D$49,$G31))</f>
        <v/>
      </c>
      <c r="J31" s="23" t="str">
        <f>IF(OR($G31="",$N$4="しない"),"",INDEX(計算!$E$5:$E$49,$G31))</f>
        <v/>
      </c>
    </row>
    <row r="32" spans="1:10" ht="22" customHeight="1" x14ac:dyDescent="0.2">
      <c r="A32" s="1" t="str">
        <f>IF(ROW()-4&lt;=計算!$AH$6,INDEX(計算!$AC$5:$AF$49,ROW()-4,IF(計算!$AN$18=1,1,3)),"")</f>
        <v/>
      </c>
      <c r="B32" s="10" t="str">
        <f>IF($A32="","",INDEX(計算!$B$5:$B$49,$A32))</f>
        <v/>
      </c>
      <c r="C32" s="21" t="str">
        <f>IF($A32="","",INDEX(計算!$D$5:$D$49,$A32))</f>
        <v/>
      </c>
      <c r="D32" s="23" t="str">
        <f>IF(OR($A32="",$N$4="しない"),"",INDEX(計算!$E$5:$E$49,$A32))</f>
        <v/>
      </c>
      <c r="G32" s="1" t="str">
        <f>IF(ROW()-4&lt;=計算!$AH$7,INDEX(計算!$AC$5:$AF$49,ROW()-4,IF(計算!$AN$18=1,2,4)),"")</f>
        <v/>
      </c>
      <c r="H32" s="10" t="str">
        <f>IF($G32="","",INDEX(計算!$B$5:$B$49,$G32))</f>
        <v/>
      </c>
      <c r="I32" s="21" t="str">
        <f>IF($G32="","",INDEX(計算!$D$5:$D$49,$G32))</f>
        <v/>
      </c>
      <c r="J32" s="23" t="str">
        <f>IF(OR($G32="",$N$4="しない"),"",INDEX(計算!$E$5:$E$49,$G32))</f>
        <v/>
      </c>
    </row>
    <row r="33" spans="1:10" ht="22" customHeight="1" x14ac:dyDescent="0.2">
      <c r="A33" s="1" t="str">
        <f>IF(ROW()-4&lt;=計算!$AH$6,INDEX(計算!$AC$5:$AF$49,ROW()-4,IF(計算!$AN$18=1,1,3)),"")</f>
        <v/>
      </c>
      <c r="B33" s="10" t="str">
        <f>IF($A33="","",INDEX(計算!$B$5:$B$49,$A33))</f>
        <v/>
      </c>
      <c r="C33" s="21" t="str">
        <f>IF($A33="","",INDEX(計算!$D$5:$D$49,$A33))</f>
        <v/>
      </c>
      <c r="D33" s="23" t="str">
        <f>IF(OR($A33="",$N$4="しない"),"",INDEX(計算!$E$5:$E$49,$A33))</f>
        <v/>
      </c>
      <c r="G33" s="1" t="str">
        <f>IF(ROW()-4&lt;=計算!$AH$7,INDEX(計算!$AC$5:$AF$49,ROW()-4,IF(計算!$AN$18=1,2,4)),"")</f>
        <v/>
      </c>
      <c r="H33" s="10" t="str">
        <f>IF($G33="","",INDEX(計算!$B$5:$B$49,$G33))</f>
        <v/>
      </c>
      <c r="I33" s="21" t="str">
        <f>IF($G33="","",INDEX(計算!$D$5:$D$49,$G33))</f>
        <v/>
      </c>
      <c r="J33" s="23" t="str">
        <f>IF(OR($G33="",$N$4="しない"),"",INDEX(計算!$E$5:$E$49,$G33))</f>
        <v/>
      </c>
    </row>
    <row r="34" spans="1:10" ht="22" customHeight="1" x14ac:dyDescent="0.2">
      <c r="A34" s="1" t="str">
        <f>IF(ROW()-4&lt;=計算!$AH$6,INDEX(計算!$AC$5:$AF$49,ROW()-4,IF(計算!$AN$18=1,1,3)),"")</f>
        <v/>
      </c>
      <c r="B34" s="10" t="str">
        <f>IF($A34="","",INDEX(計算!$B$5:$B$49,$A34))</f>
        <v/>
      </c>
      <c r="C34" s="21" t="str">
        <f>IF($A34="","",INDEX(計算!$D$5:$D$49,$A34))</f>
        <v/>
      </c>
      <c r="D34" s="23" t="str">
        <f>IF(OR($A34="",$N$4="しない"),"",INDEX(計算!$E$5:$E$49,$A34))</f>
        <v/>
      </c>
      <c r="G34" s="1" t="str">
        <f>IF(ROW()-4&lt;=計算!$AH$7,INDEX(計算!$AC$5:$AF$49,ROW()-4,IF(計算!$AN$18=1,2,4)),"")</f>
        <v/>
      </c>
      <c r="H34" s="10" t="str">
        <f>IF($G34="","",INDEX(計算!$B$5:$B$49,$G34))</f>
        <v/>
      </c>
      <c r="I34" s="21" t="str">
        <f>IF($G34="","",INDEX(計算!$D$5:$D$49,$G34))</f>
        <v/>
      </c>
      <c r="J34" s="23" t="str">
        <f>IF(OR($G34="",$N$4="しない"),"",INDEX(計算!$E$5:$E$49,$G34))</f>
        <v/>
      </c>
    </row>
  </sheetData>
  <sheetProtection sheet="1" objects="1" scenarios="1" formatCells="0" formatColumns="0" formatRows="0"/>
  <mergeCells count="2">
    <mergeCell ref="B3:E3"/>
    <mergeCell ref="H3:K3"/>
  </mergeCells>
  <phoneticPr fontId="8"/>
  <dataValidations count="3">
    <dataValidation type="list" allowBlank="1" showInputMessage="1" showErrorMessage="1" sqref="N3" xr:uid="{CC1EBB94-5A31-4A4A-AAD7-62D31CAC883F}">
      <formula1>"出席番号順,五十音順"</formula1>
    </dataValidation>
    <dataValidation type="list" allowBlank="1" showInputMessage="1" showErrorMessage="1" sqref="N4" xr:uid="{903DCB0C-4663-4EBC-A1AE-41BBC5CA90B3}">
      <formula1>"する,しない"</formula1>
    </dataValidation>
    <dataValidation type="whole" allowBlank="1" showInputMessage="1" showErrorMessage="1" error="0～5 の数字を入力してください" sqref="N5" xr:uid="{D1ED3734-206A-47D6-8C49-3D3A77879AAE}">
      <formula1>0</formula1>
      <formula2>5</formula2>
    </dataValidation>
  </dataValidations>
  <hyperlinks>
    <hyperlink ref="M1" location="ホーム!A1" display="◀ ホームへ戻る" xr:uid="{DA2EAD8F-76C1-4B91-B617-EFF9AD081753}"/>
  </hyperlinks>
  <printOptions horizontalCentered="1"/>
  <pageMargins left="0.4724409448818897" right="0.4724409448818897" top="0.51181102362204722" bottom="0.39370078740157477" header="0" footer="0"/>
  <pageSetup paperSize="9" scale="5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FFAD922-7083-47DE-9F6F-FB250B6392D1}">
            <xm:f>ROW()-4&lt;=計算!$AN$19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B5:E34</xm:sqref>
        </x14:conditionalFormatting>
        <x14:conditionalFormatting xmlns:xm="http://schemas.microsoft.com/office/excel/2006/main">
          <x14:cfRule type="expression" priority="2" id="{DE87D89B-5FBA-408F-BFC7-3853EC388882}">
            <xm:f>ROW()-4&lt;=計算!$AN$19</xm:f>
            <x14:dxf>
              <border>
                <left style="thin">
                  <color rgb="FF595959"/>
                </left>
                <right style="thin">
                  <color rgb="FF595959"/>
                </right>
                <top style="thin">
                  <color rgb="FF595959"/>
                </top>
                <bottom style="thin">
                  <color rgb="FF595959"/>
                </bottom>
              </border>
            </x14:dxf>
          </x14:cfRule>
          <xm:sqref>H5:K34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04F23-A793-45BD-A714-E1492D2ED7B1}">
  <sheetPr>
    <tabColor rgb="FF4472C4"/>
    <pageSetUpPr fitToPage="1"/>
  </sheetPr>
  <dimension ref="A1:J48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6.64453125" style="1" customWidth="1"/>
    <col min="3" max="3" width="30.64453125" style="1" customWidth="1"/>
    <col min="4" max="4" width="5.64453125" style="1" customWidth="1"/>
    <col min="5" max="5" width="6.64453125" style="1" customWidth="1"/>
    <col min="6" max="6" width="30.64453125" style="1" customWidth="1"/>
    <col min="7" max="7" width="3.64453125" style="1" customWidth="1"/>
    <col min="8" max="8" width="0.17578125" style="1" hidden="1" customWidth="1"/>
    <col min="9" max="9" width="16.64453125" style="1" customWidth="1"/>
    <col min="10" max="10" width="22.64453125" style="1" customWidth="1"/>
    <col min="11" max="16384" width="8.9375" style="1"/>
  </cols>
  <sheetData>
    <row r="1" spans="1:10" ht="44" customHeight="1" x14ac:dyDescent="0.2">
      <c r="B1" s="36" t="str">
        <f>IF($J$3="",計算!$AN$2&amp;"　名簿",$J$3)</f>
        <v>〇年〇組　名簿</v>
      </c>
      <c r="C1" s="36"/>
      <c r="D1" s="36"/>
      <c r="E1" s="36"/>
      <c r="F1" s="36"/>
      <c r="I1" s="8" t="s">
        <v>48</v>
      </c>
    </row>
    <row r="2" spans="1:10" ht="12" customHeight="1" x14ac:dyDescent="0.2">
      <c r="I2" s="5" t="s">
        <v>57</v>
      </c>
      <c r="J2" s="5"/>
    </row>
    <row r="3" spans="1:10" ht="16" customHeight="1" x14ac:dyDescent="0.2">
      <c r="A3" s="1" t="str">
        <f>IF(1&lt;=計算!$AN$22,IF(1&lt;=計算!$AH$5,INDEX(計算!$Y$5:$AB$49,1,計算!$AN$21),""),"")</f>
        <v/>
      </c>
      <c r="B3" s="37" t="str">
        <f>IF($A4="","",INDEX(計算!$B$5:$B$49,$A4))</f>
        <v/>
      </c>
      <c r="C3" s="38" t="str">
        <f>IF(OR($A3="",$J$5="しない"),"",INDEX(計算!$E$5:$E$49,$A3))</f>
        <v/>
      </c>
      <c r="E3" s="37" t="str">
        <f>IF($H4="","",INDEX(計算!$B$5:$B$49,$H4))</f>
        <v/>
      </c>
      <c r="F3" s="38" t="str">
        <f>IF(OR($H3="",$J$5="しない"),"",INDEX(計算!$E$5:$E$49,$H3))</f>
        <v/>
      </c>
      <c r="H3" s="1" t="str">
        <f>IF(計算!$AN$22+1&lt;=計算!$AH$5,INDEX(計算!$Y$5:$AB$49,計算!$AN$22+1,計算!$AN$21),"")</f>
        <v/>
      </c>
      <c r="I3" s="24" t="s">
        <v>58</v>
      </c>
      <c r="J3" s="12"/>
    </row>
    <row r="4" spans="1:10" ht="34" customHeight="1" x14ac:dyDescent="0.2">
      <c r="A4" s="1" t="str">
        <f>IF(1&lt;=計算!$AN$22,IF(1&lt;=計算!$AH$5,INDEX(計算!$Y$5:$AB$49,1,計算!$AN$21),""),"")</f>
        <v/>
      </c>
      <c r="B4" s="37"/>
      <c r="C4" s="39" t="str">
        <f>IF($A4="","",INDEX(計算!$D$5:$D$49,$A4))</f>
        <v/>
      </c>
      <c r="E4" s="37"/>
      <c r="F4" s="39" t="str">
        <f>IF($H4="","",INDEX(計算!$D$5:$D$49,$H4))</f>
        <v/>
      </c>
      <c r="H4" s="1" t="str">
        <f>IF(計算!$AN$22+1&lt;=計算!$AH$5,INDEX(計算!$Y$5:$AB$49,計算!$AN$22+1,計算!$AN$21),"")</f>
        <v/>
      </c>
      <c r="I4" s="40" t="s">
        <v>130</v>
      </c>
      <c r="J4" s="12" t="s">
        <v>60</v>
      </c>
    </row>
    <row r="5" spans="1:10" ht="16" customHeight="1" x14ac:dyDescent="0.2">
      <c r="A5" s="1" t="str">
        <f>IF(2&lt;=計算!$AN$22,IF(2&lt;=計算!$AH$5,INDEX(計算!$Y$5:$AB$49,2,計算!$AN$21),""),"")</f>
        <v/>
      </c>
      <c r="B5" s="37" t="str">
        <f>IF($A6="","",INDEX(計算!$B$5:$B$49,$A6))</f>
        <v/>
      </c>
      <c r="C5" s="38" t="str">
        <f>IF(OR($A5="",$J$5="しない"),"",INDEX(計算!$E$5:$E$49,$A5))</f>
        <v/>
      </c>
      <c r="E5" s="37" t="str">
        <f>IF($H6="","",INDEX(計算!$B$5:$B$49,$H6))</f>
        <v/>
      </c>
      <c r="F5" s="38" t="str">
        <f>IF(OR($H5="",$J$5="しない"),"",INDEX(計算!$E$5:$E$49,$H5))</f>
        <v/>
      </c>
      <c r="H5" s="1" t="str">
        <f>IF(計算!$AN$22+2&lt;=計算!$AH$5,INDEX(計算!$Y$5:$AB$49,計算!$AN$22+2,計算!$AN$21),"")</f>
        <v/>
      </c>
      <c r="I5" s="24" t="s">
        <v>4</v>
      </c>
      <c r="J5" s="12" t="s">
        <v>61</v>
      </c>
    </row>
    <row r="6" spans="1:10" ht="34" customHeight="1" x14ac:dyDescent="0.2">
      <c r="A6" s="1" t="str">
        <f>IF(2&lt;=計算!$AN$22,IF(2&lt;=計算!$AH$5,INDEX(計算!$Y$5:$AB$49,2,計算!$AN$21),""),"")</f>
        <v/>
      </c>
      <c r="B6" s="37"/>
      <c r="C6" s="39" t="str">
        <f>IF($A6="","",INDEX(計算!$D$5:$D$49,$A6))</f>
        <v/>
      </c>
      <c r="E6" s="37"/>
      <c r="F6" s="39" t="str">
        <f>IF($H6="","",INDEX(計算!$D$5:$D$49,$H6))</f>
        <v/>
      </c>
      <c r="H6" s="1" t="str">
        <f>IF(計算!$AN$22+2&lt;=計算!$AH$5,INDEX(計算!$Y$5:$AB$49,計算!$AN$22+2,計算!$AN$21),"")</f>
        <v/>
      </c>
    </row>
    <row r="7" spans="1:10" ht="16" customHeight="1" x14ac:dyDescent="0.2">
      <c r="A7" s="1" t="str">
        <f>IF(3&lt;=計算!$AN$22,IF(3&lt;=計算!$AH$5,INDEX(計算!$Y$5:$AB$49,3,計算!$AN$21),""),"")</f>
        <v/>
      </c>
      <c r="B7" s="37" t="str">
        <f>IF($A8="","",INDEX(計算!$B$5:$B$49,$A8))</f>
        <v/>
      </c>
      <c r="C7" s="38" t="str">
        <f>IF(OR($A7="",$J$5="しない"),"",INDEX(計算!$E$5:$E$49,$A7))</f>
        <v/>
      </c>
      <c r="E7" s="37" t="str">
        <f>IF($H8="","",INDEX(計算!$B$5:$B$49,$H8))</f>
        <v/>
      </c>
      <c r="F7" s="38" t="str">
        <f>IF(OR($H7="",$J$5="しない"),"",INDEX(計算!$E$5:$E$49,$H7))</f>
        <v/>
      </c>
      <c r="H7" s="1" t="str">
        <f>IF(計算!$AN$22+3&lt;=計算!$AH$5,INDEX(計算!$Y$5:$AB$49,計算!$AN$22+3,計算!$AN$21),"")</f>
        <v/>
      </c>
    </row>
    <row r="8" spans="1:10" ht="34" customHeight="1" x14ac:dyDescent="0.2">
      <c r="A8" s="1" t="str">
        <f>IF(3&lt;=計算!$AN$22,IF(3&lt;=計算!$AH$5,INDEX(計算!$Y$5:$AB$49,3,計算!$AN$21),""),"")</f>
        <v/>
      </c>
      <c r="B8" s="37"/>
      <c r="C8" s="39" t="str">
        <f>IF($A8="","",INDEX(計算!$D$5:$D$49,$A8))</f>
        <v/>
      </c>
      <c r="E8" s="37"/>
      <c r="F8" s="39" t="str">
        <f>IF($H8="","",INDEX(計算!$D$5:$D$49,$H8))</f>
        <v/>
      </c>
      <c r="H8" s="1" t="str">
        <f>IF(計算!$AN$22+3&lt;=計算!$AH$5,INDEX(計算!$Y$5:$AB$49,計算!$AN$22+3,計算!$AN$21),"")</f>
        <v/>
      </c>
    </row>
    <row r="9" spans="1:10" ht="16" customHeight="1" x14ac:dyDescent="0.2">
      <c r="A9" s="1" t="str">
        <f>IF(4&lt;=計算!$AN$22,IF(4&lt;=計算!$AH$5,INDEX(計算!$Y$5:$AB$49,4,計算!$AN$21),""),"")</f>
        <v/>
      </c>
      <c r="B9" s="37" t="str">
        <f>IF($A10="","",INDEX(計算!$B$5:$B$49,$A10))</f>
        <v/>
      </c>
      <c r="C9" s="38" t="str">
        <f>IF(OR($A9="",$J$5="しない"),"",INDEX(計算!$E$5:$E$49,$A9))</f>
        <v/>
      </c>
      <c r="E9" s="37" t="str">
        <f>IF($H10="","",INDEX(計算!$B$5:$B$49,$H10))</f>
        <v/>
      </c>
      <c r="F9" s="38" t="str">
        <f>IF(OR($H9="",$J$5="しない"),"",INDEX(計算!$E$5:$E$49,$H9))</f>
        <v/>
      </c>
      <c r="H9" s="1" t="str">
        <f>IF(計算!$AN$22+4&lt;=計算!$AH$5,INDEX(計算!$Y$5:$AB$49,計算!$AN$22+4,計算!$AN$21),"")</f>
        <v/>
      </c>
    </row>
    <row r="10" spans="1:10" ht="34" customHeight="1" x14ac:dyDescent="0.2">
      <c r="A10" s="1" t="str">
        <f>IF(4&lt;=計算!$AN$22,IF(4&lt;=計算!$AH$5,INDEX(計算!$Y$5:$AB$49,4,計算!$AN$21),""),"")</f>
        <v/>
      </c>
      <c r="B10" s="37"/>
      <c r="C10" s="39" t="str">
        <f>IF($A10="","",INDEX(計算!$D$5:$D$49,$A10))</f>
        <v/>
      </c>
      <c r="E10" s="37"/>
      <c r="F10" s="39" t="str">
        <f>IF($H10="","",INDEX(計算!$D$5:$D$49,$H10))</f>
        <v/>
      </c>
      <c r="H10" s="1" t="str">
        <f>IF(計算!$AN$22+4&lt;=計算!$AH$5,INDEX(計算!$Y$5:$AB$49,計算!$AN$22+4,計算!$AN$21),"")</f>
        <v/>
      </c>
    </row>
    <row r="11" spans="1:10" ht="16" customHeight="1" x14ac:dyDescent="0.2">
      <c r="A11" s="1" t="str">
        <f>IF(5&lt;=計算!$AN$22,IF(5&lt;=計算!$AH$5,INDEX(計算!$Y$5:$AB$49,5,計算!$AN$21),""),"")</f>
        <v/>
      </c>
      <c r="B11" s="37" t="str">
        <f>IF($A12="","",INDEX(計算!$B$5:$B$49,$A12))</f>
        <v/>
      </c>
      <c r="C11" s="38" t="str">
        <f>IF(OR($A11="",$J$5="しない"),"",INDEX(計算!$E$5:$E$49,$A11))</f>
        <v/>
      </c>
      <c r="E11" s="37" t="str">
        <f>IF($H12="","",INDEX(計算!$B$5:$B$49,$H12))</f>
        <v/>
      </c>
      <c r="F11" s="38" t="str">
        <f>IF(OR($H11="",$J$5="しない"),"",INDEX(計算!$E$5:$E$49,$H11))</f>
        <v/>
      </c>
      <c r="H11" s="1" t="str">
        <f>IF(計算!$AN$22+5&lt;=計算!$AH$5,INDEX(計算!$Y$5:$AB$49,計算!$AN$22+5,計算!$AN$21),"")</f>
        <v/>
      </c>
    </row>
    <row r="12" spans="1:10" ht="34" customHeight="1" x14ac:dyDescent="0.2">
      <c r="A12" s="1" t="str">
        <f>IF(5&lt;=計算!$AN$22,IF(5&lt;=計算!$AH$5,INDEX(計算!$Y$5:$AB$49,5,計算!$AN$21),""),"")</f>
        <v/>
      </c>
      <c r="B12" s="37"/>
      <c r="C12" s="39" t="str">
        <f>IF($A12="","",INDEX(計算!$D$5:$D$49,$A12))</f>
        <v/>
      </c>
      <c r="E12" s="37"/>
      <c r="F12" s="39" t="str">
        <f>IF($H12="","",INDEX(計算!$D$5:$D$49,$H12))</f>
        <v/>
      </c>
      <c r="H12" s="1" t="str">
        <f>IF(計算!$AN$22+5&lt;=計算!$AH$5,INDEX(計算!$Y$5:$AB$49,計算!$AN$22+5,計算!$AN$21),"")</f>
        <v/>
      </c>
    </row>
    <row r="13" spans="1:10" ht="16" customHeight="1" x14ac:dyDescent="0.2">
      <c r="A13" s="1" t="str">
        <f>IF(6&lt;=計算!$AN$22,IF(6&lt;=計算!$AH$5,INDEX(計算!$Y$5:$AB$49,6,計算!$AN$21),""),"")</f>
        <v/>
      </c>
      <c r="B13" s="37" t="str">
        <f>IF($A14="","",INDEX(計算!$B$5:$B$49,$A14))</f>
        <v/>
      </c>
      <c r="C13" s="38" t="str">
        <f>IF(OR($A13="",$J$5="しない"),"",INDEX(計算!$E$5:$E$49,$A13))</f>
        <v/>
      </c>
      <c r="E13" s="37" t="str">
        <f>IF($H14="","",INDEX(計算!$B$5:$B$49,$H14))</f>
        <v/>
      </c>
      <c r="F13" s="38" t="str">
        <f>IF(OR($H13="",$J$5="しない"),"",INDEX(計算!$E$5:$E$49,$H13))</f>
        <v/>
      </c>
      <c r="H13" s="1" t="str">
        <f>IF(計算!$AN$22+6&lt;=計算!$AH$5,INDEX(計算!$Y$5:$AB$49,計算!$AN$22+6,計算!$AN$21),"")</f>
        <v/>
      </c>
    </row>
    <row r="14" spans="1:10" ht="34" customHeight="1" x14ac:dyDescent="0.2">
      <c r="A14" s="1" t="str">
        <f>IF(6&lt;=計算!$AN$22,IF(6&lt;=計算!$AH$5,INDEX(計算!$Y$5:$AB$49,6,計算!$AN$21),""),"")</f>
        <v/>
      </c>
      <c r="B14" s="37"/>
      <c r="C14" s="39" t="str">
        <f>IF($A14="","",INDEX(計算!$D$5:$D$49,$A14))</f>
        <v/>
      </c>
      <c r="E14" s="37"/>
      <c r="F14" s="39" t="str">
        <f>IF($H14="","",INDEX(計算!$D$5:$D$49,$H14))</f>
        <v/>
      </c>
      <c r="H14" s="1" t="str">
        <f>IF(計算!$AN$22+6&lt;=計算!$AH$5,INDEX(計算!$Y$5:$AB$49,計算!$AN$22+6,計算!$AN$21),"")</f>
        <v/>
      </c>
    </row>
    <row r="15" spans="1:10" ht="16" customHeight="1" x14ac:dyDescent="0.2">
      <c r="A15" s="1" t="str">
        <f>IF(7&lt;=計算!$AN$22,IF(7&lt;=計算!$AH$5,INDEX(計算!$Y$5:$AB$49,7,計算!$AN$21),""),"")</f>
        <v/>
      </c>
      <c r="B15" s="37" t="str">
        <f>IF($A16="","",INDEX(計算!$B$5:$B$49,$A16))</f>
        <v/>
      </c>
      <c r="C15" s="38" t="str">
        <f>IF(OR($A15="",$J$5="しない"),"",INDEX(計算!$E$5:$E$49,$A15))</f>
        <v/>
      </c>
      <c r="E15" s="37" t="str">
        <f>IF($H16="","",INDEX(計算!$B$5:$B$49,$H16))</f>
        <v/>
      </c>
      <c r="F15" s="38" t="str">
        <f>IF(OR($H15="",$J$5="しない"),"",INDEX(計算!$E$5:$E$49,$H15))</f>
        <v/>
      </c>
      <c r="H15" s="1" t="str">
        <f>IF(計算!$AN$22+7&lt;=計算!$AH$5,INDEX(計算!$Y$5:$AB$49,計算!$AN$22+7,計算!$AN$21),"")</f>
        <v/>
      </c>
    </row>
    <row r="16" spans="1:10" ht="34" customHeight="1" x14ac:dyDescent="0.2">
      <c r="A16" s="1" t="str">
        <f>IF(7&lt;=計算!$AN$22,IF(7&lt;=計算!$AH$5,INDEX(計算!$Y$5:$AB$49,7,計算!$AN$21),""),"")</f>
        <v/>
      </c>
      <c r="B16" s="37"/>
      <c r="C16" s="39" t="str">
        <f>IF($A16="","",INDEX(計算!$D$5:$D$49,$A16))</f>
        <v/>
      </c>
      <c r="E16" s="37"/>
      <c r="F16" s="39" t="str">
        <f>IF($H16="","",INDEX(計算!$D$5:$D$49,$H16))</f>
        <v/>
      </c>
      <c r="H16" s="1" t="str">
        <f>IF(計算!$AN$22+7&lt;=計算!$AH$5,INDEX(計算!$Y$5:$AB$49,計算!$AN$22+7,計算!$AN$21),"")</f>
        <v/>
      </c>
    </row>
    <row r="17" spans="1:8" ht="16" customHeight="1" x14ac:dyDescent="0.2">
      <c r="A17" s="1" t="str">
        <f>IF(8&lt;=計算!$AN$22,IF(8&lt;=計算!$AH$5,INDEX(計算!$Y$5:$AB$49,8,計算!$AN$21),""),"")</f>
        <v/>
      </c>
      <c r="B17" s="37" t="str">
        <f>IF($A18="","",INDEX(計算!$B$5:$B$49,$A18))</f>
        <v/>
      </c>
      <c r="C17" s="38" t="str">
        <f>IF(OR($A17="",$J$5="しない"),"",INDEX(計算!$E$5:$E$49,$A17))</f>
        <v/>
      </c>
      <c r="E17" s="37" t="str">
        <f>IF($H18="","",INDEX(計算!$B$5:$B$49,$H18))</f>
        <v/>
      </c>
      <c r="F17" s="38" t="str">
        <f>IF(OR($H17="",$J$5="しない"),"",INDEX(計算!$E$5:$E$49,$H17))</f>
        <v/>
      </c>
      <c r="H17" s="1" t="str">
        <f>IF(計算!$AN$22+8&lt;=計算!$AH$5,INDEX(計算!$Y$5:$AB$49,計算!$AN$22+8,計算!$AN$21),"")</f>
        <v/>
      </c>
    </row>
    <row r="18" spans="1:8" ht="34" customHeight="1" x14ac:dyDescent="0.2">
      <c r="A18" s="1" t="str">
        <f>IF(8&lt;=計算!$AN$22,IF(8&lt;=計算!$AH$5,INDEX(計算!$Y$5:$AB$49,8,計算!$AN$21),""),"")</f>
        <v/>
      </c>
      <c r="B18" s="37"/>
      <c r="C18" s="39" t="str">
        <f>IF($A18="","",INDEX(計算!$D$5:$D$49,$A18))</f>
        <v/>
      </c>
      <c r="E18" s="37"/>
      <c r="F18" s="39" t="str">
        <f>IF($H18="","",INDEX(計算!$D$5:$D$49,$H18))</f>
        <v/>
      </c>
      <c r="H18" s="1" t="str">
        <f>IF(計算!$AN$22+8&lt;=計算!$AH$5,INDEX(計算!$Y$5:$AB$49,計算!$AN$22+8,計算!$AN$21),"")</f>
        <v/>
      </c>
    </row>
    <row r="19" spans="1:8" ht="16" customHeight="1" x14ac:dyDescent="0.2">
      <c r="A19" s="1" t="str">
        <f>IF(9&lt;=計算!$AN$22,IF(9&lt;=計算!$AH$5,INDEX(計算!$Y$5:$AB$49,9,計算!$AN$21),""),"")</f>
        <v/>
      </c>
      <c r="B19" s="37" t="str">
        <f>IF($A20="","",INDEX(計算!$B$5:$B$49,$A20))</f>
        <v/>
      </c>
      <c r="C19" s="38" t="str">
        <f>IF(OR($A19="",$J$5="しない"),"",INDEX(計算!$E$5:$E$49,$A19))</f>
        <v/>
      </c>
      <c r="E19" s="37" t="str">
        <f>IF($H20="","",INDEX(計算!$B$5:$B$49,$H20))</f>
        <v/>
      </c>
      <c r="F19" s="38" t="str">
        <f>IF(OR($H19="",$J$5="しない"),"",INDEX(計算!$E$5:$E$49,$H19))</f>
        <v/>
      </c>
      <c r="H19" s="1" t="str">
        <f>IF(計算!$AN$22+9&lt;=計算!$AH$5,INDEX(計算!$Y$5:$AB$49,計算!$AN$22+9,計算!$AN$21),"")</f>
        <v/>
      </c>
    </row>
    <row r="20" spans="1:8" ht="34" customHeight="1" x14ac:dyDescent="0.2">
      <c r="A20" s="1" t="str">
        <f>IF(9&lt;=計算!$AN$22,IF(9&lt;=計算!$AH$5,INDEX(計算!$Y$5:$AB$49,9,計算!$AN$21),""),"")</f>
        <v/>
      </c>
      <c r="B20" s="37"/>
      <c r="C20" s="39" t="str">
        <f>IF($A20="","",INDEX(計算!$D$5:$D$49,$A20))</f>
        <v/>
      </c>
      <c r="E20" s="37"/>
      <c r="F20" s="39" t="str">
        <f>IF($H20="","",INDEX(計算!$D$5:$D$49,$H20))</f>
        <v/>
      </c>
      <c r="H20" s="1" t="str">
        <f>IF(計算!$AN$22+9&lt;=計算!$AH$5,INDEX(計算!$Y$5:$AB$49,計算!$AN$22+9,計算!$AN$21),"")</f>
        <v/>
      </c>
    </row>
    <row r="21" spans="1:8" ht="16" customHeight="1" x14ac:dyDescent="0.2">
      <c r="A21" s="1" t="str">
        <f>IF(10&lt;=計算!$AN$22,IF(10&lt;=計算!$AH$5,INDEX(計算!$Y$5:$AB$49,10,計算!$AN$21),""),"")</f>
        <v/>
      </c>
      <c r="B21" s="37" t="str">
        <f>IF($A22="","",INDEX(計算!$B$5:$B$49,$A22))</f>
        <v/>
      </c>
      <c r="C21" s="38" t="str">
        <f>IF(OR($A21="",$J$5="しない"),"",INDEX(計算!$E$5:$E$49,$A21))</f>
        <v/>
      </c>
      <c r="E21" s="37" t="str">
        <f>IF($H22="","",INDEX(計算!$B$5:$B$49,$H22))</f>
        <v/>
      </c>
      <c r="F21" s="38" t="str">
        <f>IF(OR($H21="",$J$5="しない"),"",INDEX(計算!$E$5:$E$49,$H21))</f>
        <v/>
      </c>
      <c r="H21" s="1" t="str">
        <f>IF(計算!$AN$22+10&lt;=計算!$AH$5,INDEX(計算!$Y$5:$AB$49,計算!$AN$22+10,計算!$AN$21),"")</f>
        <v/>
      </c>
    </row>
    <row r="22" spans="1:8" ht="34" customHeight="1" x14ac:dyDescent="0.2">
      <c r="A22" s="1" t="str">
        <f>IF(10&lt;=計算!$AN$22,IF(10&lt;=計算!$AH$5,INDEX(計算!$Y$5:$AB$49,10,計算!$AN$21),""),"")</f>
        <v/>
      </c>
      <c r="B22" s="37"/>
      <c r="C22" s="39" t="str">
        <f>IF($A22="","",INDEX(計算!$D$5:$D$49,$A22))</f>
        <v/>
      </c>
      <c r="E22" s="37"/>
      <c r="F22" s="39" t="str">
        <f>IF($H22="","",INDEX(計算!$D$5:$D$49,$H22))</f>
        <v/>
      </c>
      <c r="H22" s="1" t="str">
        <f>IF(計算!$AN$22+10&lt;=計算!$AH$5,INDEX(計算!$Y$5:$AB$49,計算!$AN$22+10,計算!$AN$21),"")</f>
        <v/>
      </c>
    </row>
    <row r="23" spans="1:8" ht="16" customHeight="1" x14ac:dyDescent="0.2">
      <c r="A23" s="1" t="str">
        <f>IF(11&lt;=計算!$AN$22,IF(11&lt;=計算!$AH$5,INDEX(計算!$Y$5:$AB$49,11,計算!$AN$21),""),"")</f>
        <v/>
      </c>
      <c r="B23" s="37" t="str">
        <f>IF($A24="","",INDEX(計算!$B$5:$B$49,$A24))</f>
        <v/>
      </c>
      <c r="C23" s="38" t="str">
        <f>IF(OR($A23="",$J$5="しない"),"",INDEX(計算!$E$5:$E$49,$A23))</f>
        <v/>
      </c>
      <c r="E23" s="37" t="str">
        <f>IF($H24="","",INDEX(計算!$B$5:$B$49,$H24))</f>
        <v/>
      </c>
      <c r="F23" s="38" t="str">
        <f>IF(OR($H23="",$J$5="しない"),"",INDEX(計算!$E$5:$E$49,$H23))</f>
        <v/>
      </c>
      <c r="H23" s="1" t="str">
        <f>IF(計算!$AN$22+11&lt;=計算!$AH$5,INDEX(計算!$Y$5:$AB$49,計算!$AN$22+11,計算!$AN$21),"")</f>
        <v/>
      </c>
    </row>
    <row r="24" spans="1:8" ht="34" customHeight="1" x14ac:dyDescent="0.2">
      <c r="A24" s="1" t="str">
        <f>IF(11&lt;=計算!$AN$22,IF(11&lt;=計算!$AH$5,INDEX(計算!$Y$5:$AB$49,11,計算!$AN$21),""),"")</f>
        <v/>
      </c>
      <c r="B24" s="37"/>
      <c r="C24" s="39" t="str">
        <f>IF($A24="","",INDEX(計算!$D$5:$D$49,$A24))</f>
        <v/>
      </c>
      <c r="E24" s="37"/>
      <c r="F24" s="39" t="str">
        <f>IF($H24="","",INDEX(計算!$D$5:$D$49,$H24))</f>
        <v/>
      </c>
      <c r="H24" s="1" t="str">
        <f>IF(計算!$AN$22+11&lt;=計算!$AH$5,INDEX(計算!$Y$5:$AB$49,計算!$AN$22+11,計算!$AN$21),"")</f>
        <v/>
      </c>
    </row>
    <row r="25" spans="1:8" ht="16" customHeight="1" x14ac:dyDescent="0.2">
      <c r="A25" s="1" t="str">
        <f>IF(12&lt;=計算!$AN$22,IF(12&lt;=計算!$AH$5,INDEX(計算!$Y$5:$AB$49,12,計算!$AN$21),""),"")</f>
        <v/>
      </c>
      <c r="B25" s="37" t="str">
        <f>IF($A26="","",INDEX(計算!$B$5:$B$49,$A26))</f>
        <v/>
      </c>
      <c r="C25" s="38" t="str">
        <f>IF(OR($A25="",$J$5="しない"),"",INDEX(計算!$E$5:$E$49,$A25))</f>
        <v/>
      </c>
      <c r="E25" s="37" t="str">
        <f>IF($H26="","",INDEX(計算!$B$5:$B$49,$H26))</f>
        <v/>
      </c>
      <c r="F25" s="38" t="str">
        <f>IF(OR($H25="",$J$5="しない"),"",INDEX(計算!$E$5:$E$49,$H25))</f>
        <v/>
      </c>
      <c r="H25" s="1" t="str">
        <f>IF(計算!$AN$22+12&lt;=計算!$AH$5,INDEX(計算!$Y$5:$AB$49,計算!$AN$22+12,計算!$AN$21),"")</f>
        <v/>
      </c>
    </row>
    <row r="26" spans="1:8" ht="34" customHeight="1" x14ac:dyDescent="0.2">
      <c r="A26" s="1" t="str">
        <f>IF(12&lt;=計算!$AN$22,IF(12&lt;=計算!$AH$5,INDEX(計算!$Y$5:$AB$49,12,計算!$AN$21),""),"")</f>
        <v/>
      </c>
      <c r="B26" s="37"/>
      <c r="C26" s="39" t="str">
        <f>IF($A26="","",INDEX(計算!$D$5:$D$49,$A26))</f>
        <v/>
      </c>
      <c r="E26" s="37"/>
      <c r="F26" s="39" t="str">
        <f>IF($H26="","",INDEX(計算!$D$5:$D$49,$H26))</f>
        <v/>
      </c>
      <c r="H26" s="1" t="str">
        <f>IF(計算!$AN$22+12&lt;=計算!$AH$5,INDEX(計算!$Y$5:$AB$49,計算!$AN$22+12,計算!$AN$21),"")</f>
        <v/>
      </c>
    </row>
    <row r="27" spans="1:8" ht="16" customHeight="1" x14ac:dyDescent="0.2">
      <c r="A27" s="1" t="str">
        <f>IF(13&lt;=計算!$AN$22,IF(13&lt;=計算!$AH$5,INDEX(計算!$Y$5:$AB$49,13,計算!$AN$21),""),"")</f>
        <v/>
      </c>
      <c r="B27" s="37" t="str">
        <f>IF($A28="","",INDEX(計算!$B$5:$B$49,$A28))</f>
        <v/>
      </c>
      <c r="C27" s="38" t="str">
        <f>IF(OR($A27="",$J$5="しない"),"",INDEX(計算!$E$5:$E$49,$A27))</f>
        <v/>
      </c>
      <c r="E27" s="37" t="str">
        <f>IF($H28="","",INDEX(計算!$B$5:$B$49,$H28))</f>
        <v/>
      </c>
      <c r="F27" s="38" t="str">
        <f>IF(OR($H27="",$J$5="しない"),"",INDEX(計算!$E$5:$E$49,$H27))</f>
        <v/>
      </c>
      <c r="H27" s="1" t="str">
        <f>IF(計算!$AN$22+13&lt;=計算!$AH$5,INDEX(計算!$Y$5:$AB$49,計算!$AN$22+13,計算!$AN$21),"")</f>
        <v/>
      </c>
    </row>
    <row r="28" spans="1:8" ht="34" customHeight="1" x14ac:dyDescent="0.2">
      <c r="A28" s="1" t="str">
        <f>IF(13&lt;=計算!$AN$22,IF(13&lt;=計算!$AH$5,INDEX(計算!$Y$5:$AB$49,13,計算!$AN$21),""),"")</f>
        <v/>
      </c>
      <c r="B28" s="37"/>
      <c r="C28" s="39" t="str">
        <f>IF($A28="","",INDEX(計算!$D$5:$D$49,$A28))</f>
        <v/>
      </c>
      <c r="E28" s="37"/>
      <c r="F28" s="39" t="str">
        <f>IF($H28="","",INDEX(計算!$D$5:$D$49,$H28))</f>
        <v/>
      </c>
      <c r="H28" s="1" t="str">
        <f>IF(計算!$AN$22+13&lt;=計算!$AH$5,INDEX(計算!$Y$5:$AB$49,計算!$AN$22+13,計算!$AN$21),"")</f>
        <v/>
      </c>
    </row>
    <row r="29" spans="1:8" ht="16" customHeight="1" x14ac:dyDescent="0.2">
      <c r="A29" s="1" t="str">
        <f>IF(14&lt;=計算!$AN$22,IF(14&lt;=計算!$AH$5,INDEX(計算!$Y$5:$AB$49,14,計算!$AN$21),""),"")</f>
        <v/>
      </c>
      <c r="B29" s="37" t="str">
        <f>IF($A30="","",INDEX(計算!$B$5:$B$49,$A30))</f>
        <v/>
      </c>
      <c r="C29" s="38" t="str">
        <f>IF(OR($A29="",$J$5="しない"),"",INDEX(計算!$E$5:$E$49,$A29))</f>
        <v/>
      </c>
      <c r="E29" s="37" t="str">
        <f>IF($H30="","",INDEX(計算!$B$5:$B$49,$H30))</f>
        <v/>
      </c>
      <c r="F29" s="38" t="str">
        <f>IF(OR($H29="",$J$5="しない"),"",INDEX(計算!$E$5:$E$49,$H29))</f>
        <v/>
      </c>
      <c r="H29" s="1" t="str">
        <f>IF(計算!$AN$22+14&lt;=計算!$AH$5,INDEX(計算!$Y$5:$AB$49,計算!$AN$22+14,計算!$AN$21),"")</f>
        <v/>
      </c>
    </row>
    <row r="30" spans="1:8" ht="34" customHeight="1" x14ac:dyDescent="0.2">
      <c r="A30" s="1" t="str">
        <f>IF(14&lt;=計算!$AN$22,IF(14&lt;=計算!$AH$5,INDEX(計算!$Y$5:$AB$49,14,計算!$AN$21),""),"")</f>
        <v/>
      </c>
      <c r="B30" s="37"/>
      <c r="C30" s="39" t="str">
        <f>IF($A30="","",INDEX(計算!$D$5:$D$49,$A30))</f>
        <v/>
      </c>
      <c r="E30" s="37"/>
      <c r="F30" s="39" t="str">
        <f>IF($H30="","",INDEX(計算!$D$5:$D$49,$H30))</f>
        <v/>
      </c>
      <c r="H30" s="1" t="str">
        <f>IF(計算!$AN$22+14&lt;=計算!$AH$5,INDEX(計算!$Y$5:$AB$49,計算!$AN$22+14,計算!$AN$21),"")</f>
        <v/>
      </c>
    </row>
    <row r="31" spans="1:8" ht="16" customHeight="1" x14ac:dyDescent="0.2">
      <c r="A31" s="1" t="str">
        <f>IF(15&lt;=計算!$AN$22,IF(15&lt;=計算!$AH$5,INDEX(計算!$Y$5:$AB$49,15,計算!$AN$21),""),"")</f>
        <v/>
      </c>
      <c r="B31" s="37" t="str">
        <f>IF($A32="","",INDEX(計算!$B$5:$B$49,$A32))</f>
        <v/>
      </c>
      <c r="C31" s="38" t="str">
        <f>IF(OR($A31="",$J$5="しない"),"",INDEX(計算!$E$5:$E$49,$A31))</f>
        <v/>
      </c>
      <c r="E31" s="37" t="str">
        <f>IF($H32="","",INDEX(計算!$B$5:$B$49,$H32))</f>
        <v/>
      </c>
      <c r="F31" s="38" t="str">
        <f>IF(OR($H31="",$J$5="しない"),"",INDEX(計算!$E$5:$E$49,$H31))</f>
        <v/>
      </c>
      <c r="H31" s="1" t="str">
        <f>IF(計算!$AN$22+15&lt;=計算!$AH$5,INDEX(計算!$Y$5:$AB$49,計算!$AN$22+15,計算!$AN$21),"")</f>
        <v/>
      </c>
    </row>
    <row r="32" spans="1:8" ht="34" customHeight="1" x14ac:dyDescent="0.2">
      <c r="A32" s="1" t="str">
        <f>IF(15&lt;=計算!$AN$22,IF(15&lt;=計算!$AH$5,INDEX(計算!$Y$5:$AB$49,15,計算!$AN$21),""),"")</f>
        <v/>
      </c>
      <c r="B32" s="37"/>
      <c r="C32" s="39" t="str">
        <f>IF($A32="","",INDEX(計算!$D$5:$D$49,$A32))</f>
        <v/>
      </c>
      <c r="E32" s="37"/>
      <c r="F32" s="39" t="str">
        <f>IF($H32="","",INDEX(計算!$D$5:$D$49,$H32))</f>
        <v/>
      </c>
      <c r="H32" s="1" t="str">
        <f>IF(計算!$AN$22+15&lt;=計算!$AH$5,INDEX(計算!$Y$5:$AB$49,計算!$AN$22+15,計算!$AN$21),"")</f>
        <v/>
      </c>
    </row>
    <row r="33" spans="1:8" ht="16" customHeight="1" x14ac:dyDescent="0.2">
      <c r="A33" s="1" t="str">
        <f>IF(16&lt;=計算!$AN$22,IF(16&lt;=計算!$AH$5,INDEX(計算!$Y$5:$AB$49,16,計算!$AN$21),""),"")</f>
        <v/>
      </c>
      <c r="B33" s="37" t="str">
        <f>IF($A34="","",INDEX(計算!$B$5:$B$49,$A34))</f>
        <v/>
      </c>
      <c r="C33" s="38" t="str">
        <f>IF(OR($A33="",$J$5="しない"),"",INDEX(計算!$E$5:$E$49,$A33))</f>
        <v/>
      </c>
      <c r="E33" s="37" t="str">
        <f>IF($H34="","",INDEX(計算!$B$5:$B$49,$H34))</f>
        <v/>
      </c>
      <c r="F33" s="38" t="str">
        <f>IF(OR($H33="",$J$5="しない"),"",INDEX(計算!$E$5:$E$49,$H33))</f>
        <v/>
      </c>
      <c r="H33" s="1" t="str">
        <f>IF(計算!$AN$22+16&lt;=計算!$AH$5,INDEX(計算!$Y$5:$AB$49,計算!$AN$22+16,計算!$AN$21),"")</f>
        <v/>
      </c>
    </row>
    <row r="34" spans="1:8" ht="34" customHeight="1" x14ac:dyDescent="0.2">
      <c r="A34" s="1" t="str">
        <f>IF(16&lt;=計算!$AN$22,IF(16&lt;=計算!$AH$5,INDEX(計算!$Y$5:$AB$49,16,計算!$AN$21),""),"")</f>
        <v/>
      </c>
      <c r="B34" s="37"/>
      <c r="C34" s="39" t="str">
        <f>IF($A34="","",INDEX(計算!$D$5:$D$49,$A34))</f>
        <v/>
      </c>
      <c r="E34" s="37"/>
      <c r="F34" s="39" t="str">
        <f>IF($H34="","",INDEX(計算!$D$5:$D$49,$H34))</f>
        <v/>
      </c>
      <c r="H34" s="1" t="str">
        <f>IF(計算!$AN$22+16&lt;=計算!$AH$5,INDEX(計算!$Y$5:$AB$49,計算!$AN$22+16,計算!$AN$21),"")</f>
        <v/>
      </c>
    </row>
    <row r="35" spans="1:8" ht="16" customHeight="1" x14ac:dyDescent="0.2">
      <c r="A35" s="1" t="str">
        <f>IF(17&lt;=計算!$AN$22,IF(17&lt;=計算!$AH$5,INDEX(計算!$Y$5:$AB$49,17,計算!$AN$21),""),"")</f>
        <v/>
      </c>
      <c r="B35" s="37" t="str">
        <f>IF($A36="","",INDEX(計算!$B$5:$B$49,$A36))</f>
        <v/>
      </c>
      <c r="C35" s="38" t="str">
        <f>IF(OR($A35="",$J$5="しない"),"",INDEX(計算!$E$5:$E$49,$A35))</f>
        <v/>
      </c>
      <c r="E35" s="37" t="str">
        <f>IF($H36="","",INDEX(計算!$B$5:$B$49,$H36))</f>
        <v/>
      </c>
      <c r="F35" s="38" t="str">
        <f>IF(OR($H35="",$J$5="しない"),"",INDEX(計算!$E$5:$E$49,$H35))</f>
        <v/>
      </c>
      <c r="H35" s="1" t="str">
        <f>IF(計算!$AN$22+17&lt;=計算!$AH$5,INDEX(計算!$Y$5:$AB$49,計算!$AN$22+17,計算!$AN$21),"")</f>
        <v/>
      </c>
    </row>
    <row r="36" spans="1:8" ht="34" customHeight="1" x14ac:dyDescent="0.2">
      <c r="A36" s="1" t="str">
        <f>IF(17&lt;=計算!$AN$22,IF(17&lt;=計算!$AH$5,INDEX(計算!$Y$5:$AB$49,17,計算!$AN$21),""),"")</f>
        <v/>
      </c>
      <c r="B36" s="37"/>
      <c r="C36" s="39" t="str">
        <f>IF($A36="","",INDEX(計算!$D$5:$D$49,$A36))</f>
        <v/>
      </c>
      <c r="E36" s="37"/>
      <c r="F36" s="39" t="str">
        <f>IF($H36="","",INDEX(計算!$D$5:$D$49,$H36))</f>
        <v/>
      </c>
      <c r="H36" s="1" t="str">
        <f>IF(計算!$AN$22+17&lt;=計算!$AH$5,INDEX(計算!$Y$5:$AB$49,計算!$AN$22+17,計算!$AN$21),"")</f>
        <v/>
      </c>
    </row>
    <row r="37" spans="1:8" ht="16" customHeight="1" x14ac:dyDescent="0.2">
      <c r="A37" s="1" t="str">
        <f>IF(18&lt;=計算!$AN$22,IF(18&lt;=計算!$AH$5,INDEX(計算!$Y$5:$AB$49,18,計算!$AN$21),""),"")</f>
        <v/>
      </c>
      <c r="B37" s="37" t="str">
        <f>IF($A38="","",INDEX(計算!$B$5:$B$49,$A38))</f>
        <v/>
      </c>
      <c r="C37" s="38" t="str">
        <f>IF(OR($A37="",$J$5="しない"),"",INDEX(計算!$E$5:$E$49,$A37))</f>
        <v/>
      </c>
      <c r="E37" s="37" t="str">
        <f>IF($H38="","",INDEX(計算!$B$5:$B$49,$H38))</f>
        <v/>
      </c>
      <c r="F37" s="38" t="str">
        <f>IF(OR($H37="",$J$5="しない"),"",INDEX(計算!$E$5:$E$49,$H37))</f>
        <v/>
      </c>
      <c r="H37" s="1" t="str">
        <f>IF(計算!$AN$22+18&lt;=計算!$AH$5,INDEX(計算!$Y$5:$AB$49,計算!$AN$22+18,計算!$AN$21),"")</f>
        <v/>
      </c>
    </row>
    <row r="38" spans="1:8" ht="34" customHeight="1" x14ac:dyDescent="0.2">
      <c r="A38" s="1" t="str">
        <f>IF(18&lt;=計算!$AN$22,IF(18&lt;=計算!$AH$5,INDEX(計算!$Y$5:$AB$49,18,計算!$AN$21),""),"")</f>
        <v/>
      </c>
      <c r="B38" s="37"/>
      <c r="C38" s="39" t="str">
        <f>IF($A38="","",INDEX(計算!$D$5:$D$49,$A38))</f>
        <v/>
      </c>
      <c r="E38" s="37"/>
      <c r="F38" s="39" t="str">
        <f>IF($H38="","",INDEX(計算!$D$5:$D$49,$H38))</f>
        <v/>
      </c>
      <c r="H38" s="1" t="str">
        <f>IF(計算!$AN$22+18&lt;=計算!$AH$5,INDEX(計算!$Y$5:$AB$49,計算!$AN$22+18,計算!$AN$21),"")</f>
        <v/>
      </c>
    </row>
    <row r="39" spans="1:8" ht="16" customHeight="1" x14ac:dyDescent="0.2">
      <c r="A39" s="1" t="str">
        <f>IF(19&lt;=計算!$AN$22,IF(19&lt;=計算!$AH$5,INDEX(計算!$Y$5:$AB$49,19,計算!$AN$21),""),"")</f>
        <v/>
      </c>
      <c r="B39" s="37" t="str">
        <f>IF($A40="","",INDEX(計算!$B$5:$B$49,$A40))</f>
        <v/>
      </c>
      <c r="C39" s="38" t="str">
        <f>IF(OR($A39="",$J$5="しない"),"",INDEX(計算!$E$5:$E$49,$A39))</f>
        <v/>
      </c>
      <c r="E39" s="37" t="str">
        <f>IF($H40="","",INDEX(計算!$B$5:$B$49,$H40))</f>
        <v/>
      </c>
      <c r="F39" s="38" t="str">
        <f>IF(OR($H39="",$J$5="しない"),"",INDEX(計算!$E$5:$E$49,$H39))</f>
        <v/>
      </c>
      <c r="H39" s="1" t="str">
        <f>IF(計算!$AN$22+19&lt;=計算!$AH$5,INDEX(計算!$Y$5:$AB$49,計算!$AN$22+19,計算!$AN$21),"")</f>
        <v/>
      </c>
    </row>
    <row r="40" spans="1:8" ht="34" customHeight="1" x14ac:dyDescent="0.2">
      <c r="A40" s="1" t="str">
        <f>IF(19&lt;=計算!$AN$22,IF(19&lt;=計算!$AH$5,INDEX(計算!$Y$5:$AB$49,19,計算!$AN$21),""),"")</f>
        <v/>
      </c>
      <c r="B40" s="37"/>
      <c r="C40" s="39" t="str">
        <f>IF($A40="","",INDEX(計算!$D$5:$D$49,$A40))</f>
        <v/>
      </c>
      <c r="E40" s="37"/>
      <c r="F40" s="39" t="str">
        <f>IF($H40="","",INDEX(計算!$D$5:$D$49,$H40))</f>
        <v/>
      </c>
      <c r="H40" s="1" t="str">
        <f>IF(計算!$AN$22+19&lt;=計算!$AH$5,INDEX(計算!$Y$5:$AB$49,計算!$AN$22+19,計算!$AN$21),"")</f>
        <v/>
      </c>
    </row>
    <row r="41" spans="1:8" ht="16" customHeight="1" x14ac:dyDescent="0.2">
      <c r="A41" s="1" t="str">
        <f>IF(20&lt;=計算!$AN$22,IF(20&lt;=計算!$AH$5,INDEX(計算!$Y$5:$AB$49,20,計算!$AN$21),""),"")</f>
        <v/>
      </c>
      <c r="B41" s="37" t="str">
        <f>IF($A42="","",INDEX(計算!$B$5:$B$49,$A42))</f>
        <v/>
      </c>
      <c r="C41" s="38" t="str">
        <f>IF(OR($A41="",$J$5="しない"),"",INDEX(計算!$E$5:$E$49,$A41))</f>
        <v/>
      </c>
      <c r="E41" s="37" t="str">
        <f>IF($H42="","",INDEX(計算!$B$5:$B$49,$H42))</f>
        <v/>
      </c>
      <c r="F41" s="38" t="str">
        <f>IF(OR($H41="",$J$5="しない"),"",INDEX(計算!$E$5:$E$49,$H41))</f>
        <v/>
      </c>
      <c r="H41" s="1" t="str">
        <f>IF(計算!$AN$22+20&lt;=計算!$AH$5,INDEX(計算!$Y$5:$AB$49,計算!$AN$22+20,計算!$AN$21),"")</f>
        <v/>
      </c>
    </row>
    <row r="42" spans="1:8" ht="34" customHeight="1" x14ac:dyDescent="0.2">
      <c r="A42" s="1" t="str">
        <f>IF(20&lt;=計算!$AN$22,IF(20&lt;=計算!$AH$5,INDEX(計算!$Y$5:$AB$49,20,計算!$AN$21),""),"")</f>
        <v/>
      </c>
      <c r="B42" s="37"/>
      <c r="C42" s="39" t="str">
        <f>IF($A42="","",INDEX(計算!$D$5:$D$49,$A42))</f>
        <v/>
      </c>
      <c r="E42" s="37"/>
      <c r="F42" s="39" t="str">
        <f>IF($H42="","",INDEX(計算!$D$5:$D$49,$H42))</f>
        <v/>
      </c>
      <c r="H42" s="1" t="str">
        <f>IF(計算!$AN$22+20&lt;=計算!$AH$5,INDEX(計算!$Y$5:$AB$49,計算!$AN$22+20,計算!$AN$21),"")</f>
        <v/>
      </c>
    </row>
    <row r="43" spans="1:8" ht="16" customHeight="1" x14ac:dyDescent="0.2">
      <c r="A43" s="1" t="str">
        <f>IF(21&lt;=計算!$AN$22,IF(21&lt;=計算!$AH$5,INDEX(計算!$Y$5:$AB$49,21,計算!$AN$21),""),"")</f>
        <v/>
      </c>
      <c r="B43" s="37" t="str">
        <f>IF($A44="","",INDEX(計算!$B$5:$B$49,$A44))</f>
        <v/>
      </c>
      <c r="C43" s="38" t="str">
        <f>IF(OR($A43="",$J$5="しない"),"",INDEX(計算!$E$5:$E$49,$A43))</f>
        <v/>
      </c>
      <c r="E43" s="37" t="str">
        <f>IF($H44="","",INDEX(計算!$B$5:$B$49,$H44))</f>
        <v/>
      </c>
      <c r="F43" s="38" t="str">
        <f>IF(OR($H43="",$J$5="しない"),"",INDEX(計算!$E$5:$E$49,$H43))</f>
        <v/>
      </c>
      <c r="H43" s="1" t="str">
        <f>IF(計算!$AN$22+21&lt;=計算!$AH$5,INDEX(計算!$Y$5:$AB$49,計算!$AN$22+21,計算!$AN$21),"")</f>
        <v/>
      </c>
    </row>
    <row r="44" spans="1:8" ht="34" customHeight="1" x14ac:dyDescent="0.2">
      <c r="A44" s="1" t="str">
        <f>IF(21&lt;=計算!$AN$22,IF(21&lt;=計算!$AH$5,INDEX(計算!$Y$5:$AB$49,21,計算!$AN$21),""),"")</f>
        <v/>
      </c>
      <c r="B44" s="37"/>
      <c r="C44" s="39" t="str">
        <f>IF($A44="","",INDEX(計算!$D$5:$D$49,$A44))</f>
        <v/>
      </c>
      <c r="E44" s="37"/>
      <c r="F44" s="39" t="str">
        <f>IF($H44="","",INDEX(計算!$D$5:$D$49,$H44))</f>
        <v/>
      </c>
      <c r="H44" s="1" t="str">
        <f>IF(計算!$AN$22+21&lt;=計算!$AH$5,INDEX(計算!$Y$5:$AB$49,計算!$AN$22+21,計算!$AN$21),"")</f>
        <v/>
      </c>
    </row>
    <row r="45" spans="1:8" ht="16" customHeight="1" x14ac:dyDescent="0.2">
      <c r="A45" s="1" t="str">
        <f>IF(22&lt;=計算!$AN$22,IF(22&lt;=計算!$AH$5,INDEX(計算!$Y$5:$AB$49,22,計算!$AN$21),""),"")</f>
        <v/>
      </c>
      <c r="B45" s="37" t="str">
        <f>IF($A46="","",INDEX(計算!$B$5:$B$49,$A46))</f>
        <v/>
      </c>
      <c r="C45" s="38" t="str">
        <f>IF(OR($A45="",$J$5="しない"),"",INDEX(計算!$E$5:$E$49,$A45))</f>
        <v/>
      </c>
      <c r="E45" s="37" t="str">
        <f>IF($H46="","",INDEX(計算!$B$5:$B$49,$H46))</f>
        <v/>
      </c>
      <c r="F45" s="38" t="str">
        <f>IF(OR($H45="",$J$5="しない"),"",INDEX(計算!$E$5:$E$49,$H45))</f>
        <v/>
      </c>
      <c r="H45" s="1" t="str">
        <f>IF(計算!$AN$22+22&lt;=計算!$AH$5,INDEX(計算!$Y$5:$AB$49,計算!$AN$22+22,計算!$AN$21),"")</f>
        <v/>
      </c>
    </row>
    <row r="46" spans="1:8" ht="34" customHeight="1" x14ac:dyDescent="0.2">
      <c r="A46" s="1" t="str">
        <f>IF(22&lt;=計算!$AN$22,IF(22&lt;=計算!$AH$5,INDEX(計算!$Y$5:$AB$49,22,計算!$AN$21),""),"")</f>
        <v/>
      </c>
      <c r="B46" s="37"/>
      <c r="C46" s="39" t="str">
        <f>IF($A46="","",INDEX(計算!$D$5:$D$49,$A46))</f>
        <v/>
      </c>
      <c r="E46" s="37"/>
      <c r="F46" s="39" t="str">
        <f>IF($H46="","",INDEX(計算!$D$5:$D$49,$H46))</f>
        <v/>
      </c>
      <c r="H46" s="1" t="str">
        <f>IF(計算!$AN$22+22&lt;=計算!$AH$5,INDEX(計算!$Y$5:$AB$49,計算!$AN$22+22,計算!$AN$21),"")</f>
        <v/>
      </c>
    </row>
    <row r="47" spans="1:8" ht="16" customHeight="1" x14ac:dyDescent="0.2">
      <c r="A47" s="1" t="str">
        <f>IF(23&lt;=計算!$AN$22,IF(23&lt;=計算!$AH$5,INDEX(計算!$Y$5:$AB$49,23,計算!$AN$21),""),"")</f>
        <v/>
      </c>
      <c r="B47" s="37" t="str">
        <f>IF($A48="","",INDEX(計算!$B$5:$B$49,$A48))</f>
        <v/>
      </c>
      <c r="C47" s="38" t="str">
        <f>IF(OR($A47="",$J$5="しない"),"",INDEX(計算!$E$5:$E$49,$A47))</f>
        <v/>
      </c>
      <c r="E47" s="37" t="str">
        <f>IF($H48="","",INDEX(計算!$B$5:$B$49,$H48))</f>
        <v/>
      </c>
      <c r="F47" s="38" t="str">
        <f>IF(OR($H47="",$J$5="しない"),"",INDEX(計算!$E$5:$E$49,$H47))</f>
        <v/>
      </c>
      <c r="H47" s="1" t="str">
        <f>IF(計算!$AN$22+23&lt;=計算!$AH$5,INDEX(計算!$Y$5:$AB$49,計算!$AN$22+23,計算!$AN$21),"")</f>
        <v/>
      </c>
    </row>
    <row r="48" spans="1:8" ht="34" customHeight="1" x14ac:dyDescent="0.2">
      <c r="A48" s="1" t="str">
        <f>IF(23&lt;=計算!$AN$22,IF(23&lt;=計算!$AH$5,INDEX(計算!$Y$5:$AB$49,23,計算!$AN$21),""),"")</f>
        <v/>
      </c>
      <c r="B48" s="37"/>
      <c r="C48" s="39" t="str">
        <f>IF($A48="","",INDEX(計算!$D$5:$D$49,$A48))</f>
        <v/>
      </c>
      <c r="E48" s="37"/>
      <c r="F48" s="39" t="str">
        <f>IF($H48="","",INDEX(計算!$D$5:$D$49,$H48))</f>
        <v/>
      </c>
      <c r="H48" s="1" t="str">
        <f>IF(計算!$AN$22+23&lt;=計算!$AH$5,INDEX(計算!$Y$5:$AB$49,計算!$AN$22+23,計算!$AN$21),"")</f>
        <v/>
      </c>
    </row>
  </sheetData>
  <sheetProtection sheet="1" objects="1" scenarios="1" formatCells="0" formatColumns="0" formatRows="0"/>
  <mergeCells count="47">
    <mergeCell ref="B45:B46"/>
    <mergeCell ref="E45:E46"/>
    <mergeCell ref="B47:B48"/>
    <mergeCell ref="E47:E48"/>
    <mergeCell ref="B39:B40"/>
    <mergeCell ref="E39:E40"/>
    <mergeCell ref="B41:B42"/>
    <mergeCell ref="E41:E42"/>
    <mergeCell ref="B43:B44"/>
    <mergeCell ref="E43:E44"/>
    <mergeCell ref="B33:B34"/>
    <mergeCell ref="E33:E34"/>
    <mergeCell ref="B35:B36"/>
    <mergeCell ref="E35:E36"/>
    <mergeCell ref="B37:B38"/>
    <mergeCell ref="E37:E38"/>
    <mergeCell ref="B27:B28"/>
    <mergeCell ref="E27:E28"/>
    <mergeCell ref="B29:B30"/>
    <mergeCell ref="E29:E30"/>
    <mergeCell ref="B31:B32"/>
    <mergeCell ref="E31:E32"/>
    <mergeCell ref="B21:B22"/>
    <mergeCell ref="E21:E22"/>
    <mergeCell ref="B23:B24"/>
    <mergeCell ref="E23:E24"/>
    <mergeCell ref="B25:B26"/>
    <mergeCell ref="E25:E26"/>
    <mergeCell ref="B15:B16"/>
    <mergeCell ref="E15:E16"/>
    <mergeCell ref="B17:B18"/>
    <mergeCell ref="E17:E18"/>
    <mergeCell ref="B19:B20"/>
    <mergeCell ref="E19:E20"/>
    <mergeCell ref="B9:B10"/>
    <mergeCell ref="E9:E10"/>
    <mergeCell ref="B11:B12"/>
    <mergeCell ref="E11:E12"/>
    <mergeCell ref="B13:B14"/>
    <mergeCell ref="E13:E14"/>
    <mergeCell ref="B1:F1"/>
    <mergeCell ref="B3:B4"/>
    <mergeCell ref="E3:E4"/>
    <mergeCell ref="B5:B6"/>
    <mergeCell ref="E5:E6"/>
    <mergeCell ref="B7:B8"/>
    <mergeCell ref="E7:E8"/>
  </mergeCells>
  <phoneticPr fontId="8"/>
  <conditionalFormatting sqref="B3:C48">
    <cfRule type="expression" dxfId="9" priority="1">
      <formula>AND(MOD(ROW(),2)=0,$A3&lt;&gt;"")</formula>
    </cfRule>
  </conditionalFormatting>
  <conditionalFormatting sqref="E3:F48">
    <cfRule type="expression" dxfId="8" priority="2">
      <formula>AND(MOD(ROW(),2)=0,$H3&lt;&gt;"")</formula>
    </cfRule>
  </conditionalFormatting>
  <dataValidations count="2">
    <dataValidation type="list" allowBlank="1" showInputMessage="1" showErrorMessage="1" sqref="J4" xr:uid="{0F40D2C5-AD76-404B-ACF4-458114895094}">
      <formula1>"出席番号順,男女別（男子が先）,男女別（女子が先）,五十音順"</formula1>
    </dataValidation>
    <dataValidation type="list" allowBlank="1" showInputMessage="1" showErrorMessage="1" sqref="J5" xr:uid="{84902CCF-0128-4D74-ACC8-2B1A4405F58D}">
      <formula1>"する,しない"</formula1>
    </dataValidation>
  </dataValidations>
  <hyperlinks>
    <hyperlink ref="I1" location="ホーム!A1" display="◀ ホームへ戻る" xr:uid="{9F2D1E7D-75BF-48B4-8620-6ABB2CE2DBB4}"/>
  </hyperlinks>
  <printOptions horizontalCentered="1"/>
  <pageMargins left="0.4724409448818897" right="0.4724409448818897" top="0.51181102362204722" bottom="0.39370078740157477" header="0" footer="0"/>
  <pageSetup paperSize="9" scale="7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E388-CD9C-4B73-B467-78B6D47A9377}">
  <sheetPr>
    <tabColor rgb="FF4472C4"/>
  </sheetPr>
  <dimension ref="A1:G192"/>
  <sheetViews>
    <sheetView showGridLines="0" zoomScaleNormal="100" workbookViewId="0"/>
  </sheetViews>
  <sheetFormatPr defaultRowHeight="13" x14ac:dyDescent="0.2"/>
  <cols>
    <col min="1" max="3" width="22" style="1" customWidth="1"/>
    <col min="4" max="4" width="4.64453125" style="1" customWidth="1"/>
    <col min="5" max="5" width="3.64453125" style="1" customWidth="1"/>
    <col min="6" max="6" width="20.64453125" style="1" customWidth="1"/>
    <col min="7" max="7" width="24.64453125" style="1" customWidth="1"/>
    <col min="8" max="16384" width="8.9375" style="1"/>
  </cols>
  <sheetData>
    <row r="1" spans="1:7" ht="26" customHeight="1" x14ac:dyDescent="0.2">
      <c r="A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F1" s="8" t="s">
        <v>48</v>
      </c>
    </row>
    <row r="2" spans="1:7" ht="50" customHeight="1" x14ac:dyDescent="0.2">
      <c r="A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F2" s="5" t="s">
        <v>57</v>
      </c>
      <c r="G2" s="5"/>
    </row>
    <row r="3" spans="1:7" ht="20.149999999999999" customHeight="1" x14ac:dyDescent="0.2">
      <c r="A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F3" s="24" t="s">
        <v>59</v>
      </c>
      <c r="G3" s="12" t="s">
        <v>60</v>
      </c>
    </row>
    <row r="4" spans="1:7" ht="26" customHeight="1" x14ac:dyDescent="0.2">
      <c r="A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F4" s="24" t="s">
        <v>131</v>
      </c>
      <c r="G4" s="12">
        <v>1</v>
      </c>
    </row>
    <row r="5" spans="1:7" ht="50" customHeight="1" x14ac:dyDescent="0.2">
      <c r="A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F5" s="24" t="s">
        <v>132</v>
      </c>
      <c r="G5" s="12">
        <v>0</v>
      </c>
    </row>
    <row r="6" spans="1:7" ht="20.149999999999999" customHeight="1" x14ac:dyDescent="0.2">
      <c r="A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F6" s="24" t="s">
        <v>4</v>
      </c>
      <c r="G6" s="12" t="s">
        <v>133</v>
      </c>
    </row>
    <row r="7" spans="1:7" ht="26" customHeight="1" x14ac:dyDescent="0.2">
      <c r="A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F7" s="24" t="s">
        <v>134</v>
      </c>
      <c r="G7" s="12" t="s">
        <v>67</v>
      </c>
    </row>
    <row r="8" spans="1:7" ht="50" customHeight="1" x14ac:dyDescent="0.2">
      <c r="A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F8" s="24" t="s">
        <v>135</v>
      </c>
      <c r="G8" s="12" t="s">
        <v>136</v>
      </c>
    </row>
    <row r="9" spans="1:7" ht="20.149999999999999" customHeight="1" x14ac:dyDescent="0.2">
      <c r="A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F9" s="24" t="s">
        <v>137</v>
      </c>
      <c r="G9" s="12" t="s">
        <v>136</v>
      </c>
    </row>
    <row r="10" spans="1:7" ht="26" customHeight="1" x14ac:dyDescent="0.2">
      <c r="A1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1" spans="1:7" ht="50" customHeight="1" x14ac:dyDescent="0.2">
      <c r="A1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F11" s="3" t="s">
        <v>138</v>
      </c>
    </row>
    <row r="12" spans="1:7" ht="20.149999999999999" customHeight="1" x14ac:dyDescent="0.2">
      <c r="A1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F12" s="3" t="s">
        <v>139</v>
      </c>
    </row>
    <row r="13" spans="1:7" ht="26" customHeight="1" x14ac:dyDescent="0.2">
      <c r="A1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F13" s="3" t="s">
        <v>140</v>
      </c>
    </row>
    <row r="14" spans="1:7" ht="50" customHeight="1" x14ac:dyDescent="0.2">
      <c r="A1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F14" s="3" t="s">
        <v>141</v>
      </c>
    </row>
    <row r="15" spans="1:7" ht="20.149999999999999" customHeight="1" x14ac:dyDescent="0.2">
      <c r="A1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F15" s="3" t="s">
        <v>142</v>
      </c>
    </row>
    <row r="16" spans="1:7" ht="26" customHeight="1" x14ac:dyDescent="0.2">
      <c r="A1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F16" s="3" t="s">
        <v>143</v>
      </c>
    </row>
    <row r="17" spans="1:3" ht="50" customHeight="1" x14ac:dyDescent="0.2">
      <c r="A1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8" spans="1:3" ht="20.149999999999999" customHeight="1" x14ac:dyDescent="0.2">
      <c r="A1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9" spans="1:3" ht="26" customHeight="1" x14ac:dyDescent="0.2">
      <c r="A1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20" spans="1:3" ht="50" customHeight="1" x14ac:dyDescent="0.2">
      <c r="A2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2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2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21" spans="1:3" ht="20.149999999999999" customHeight="1" x14ac:dyDescent="0.2">
      <c r="A2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2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2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22" spans="1:3" ht="26" customHeight="1" x14ac:dyDescent="0.2">
      <c r="A2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2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2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23" spans="1:3" ht="50" customHeight="1" x14ac:dyDescent="0.2">
      <c r="A2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2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2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24" spans="1:3" ht="20.149999999999999" customHeight="1" x14ac:dyDescent="0.2">
      <c r="A2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2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2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25" spans="1:3" ht="26" customHeight="1" x14ac:dyDescent="0.2">
      <c r="A2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2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2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26" spans="1:3" ht="50" customHeight="1" x14ac:dyDescent="0.2">
      <c r="A2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2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2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27" spans="1:3" ht="20.149999999999999" customHeight="1" x14ac:dyDescent="0.2">
      <c r="A2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2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2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28" spans="1:3" ht="26" customHeight="1" x14ac:dyDescent="0.2">
      <c r="A2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2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2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29" spans="1:3" ht="50" customHeight="1" x14ac:dyDescent="0.2">
      <c r="A2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2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2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30" spans="1:3" ht="20.149999999999999" customHeight="1" x14ac:dyDescent="0.2">
      <c r="A3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3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3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31" spans="1:3" ht="26" customHeight="1" x14ac:dyDescent="0.2">
      <c r="A3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3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3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32" spans="1:3" ht="50" customHeight="1" x14ac:dyDescent="0.2">
      <c r="A3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3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3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33" spans="1:3" ht="20.149999999999999" customHeight="1" x14ac:dyDescent="0.2">
      <c r="A3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3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3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34" spans="1:3" ht="26" customHeight="1" x14ac:dyDescent="0.2">
      <c r="A3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3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3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35" spans="1:3" ht="50" customHeight="1" x14ac:dyDescent="0.2">
      <c r="A3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3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3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36" spans="1:3" ht="20.149999999999999" customHeight="1" x14ac:dyDescent="0.2">
      <c r="A3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3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3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37" spans="1:3" ht="26" customHeight="1" x14ac:dyDescent="0.2">
      <c r="A3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3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3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38" spans="1:3" ht="50" customHeight="1" x14ac:dyDescent="0.2">
      <c r="A3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3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3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39" spans="1:3" ht="20.149999999999999" customHeight="1" x14ac:dyDescent="0.2">
      <c r="A3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3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3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40" spans="1:3" ht="26" customHeight="1" x14ac:dyDescent="0.2">
      <c r="A4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4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4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41" spans="1:3" ht="50" customHeight="1" x14ac:dyDescent="0.2">
      <c r="A4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4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4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42" spans="1:3" ht="20.149999999999999" customHeight="1" x14ac:dyDescent="0.2">
      <c r="A4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4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4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43" spans="1:3" ht="26" customHeight="1" x14ac:dyDescent="0.2">
      <c r="A4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4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4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44" spans="1:3" ht="50" customHeight="1" x14ac:dyDescent="0.2">
      <c r="A4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4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4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45" spans="1:3" ht="20.149999999999999" customHeight="1" x14ac:dyDescent="0.2">
      <c r="A4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4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4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46" spans="1:3" ht="26" customHeight="1" x14ac:dyDescent="0.2">
      <c r="A4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4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4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47" spans="1:3" ht="50" customHeight="1" x14ac:dyDescent="0.2">
      <c r="A4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4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4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48" spans="1:3" ht="20.149999999999999" customHeight="1" x14ac:dyDescent="0.2">
      <c r="A4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4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4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49" spans="1:3" ht="26" customHeight="1" x14ac:dyDescent="0.2">
      <c r="A4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4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4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50" spans="1:3" ht="50" customHeight="1" x14ac:dyDescent="0.2">
      <c r="A5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5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5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51" spans="1:3" ht="20.149999999999999" customHeight="1" x14ac:dyDescent="0.2">
      <c r="A5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5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5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52" spans="1:3" ht="26" customHeight="1" x14ac:dyDescent="0.2">
      <c r="A5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5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5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53" spans="1:3" ht="50" customHeight="1" x14ac:dyDescent="0.2">
      <c r="A5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5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5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54" spans="1:3" ht="20.149999999999999" customHeight="1" x14ac:dyDescent="0.2">
      <c r="A5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5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5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55" spans="1:3" ht="26" customHeight="1" x14ac:dyDescent="0.2">
      <c r="A5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5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5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56" spans="1:3" ht="50" customHeight="1" x14ac:dyDescent="0.2">
      <c r="A5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5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5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57" spans="1:3" ht="20.149999999999999" customHeight="1" x14ac:dyDescent="0.2">
      <c r="A5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5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5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58" spans="1:3" ht="26" customHeight="1" x14ac:dyDescent="0.2">
      <c r="A5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5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5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59" spans="1:3" ht="50" customHeight="1" x14ac:dyDescent="0.2">
      <c r="A5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5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5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60" spans="1:3" ht="20.149999999999999" customHeight="1" x14ac:dyDescent="0.2">
      <c r="A6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6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6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61" spans="1:3" ht="26" customHeight="1" x14ac:dyDescent="0.2">
      <c r="A6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6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6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62" spans="1:3" ht="50" customHeight="1" x14ac:dyDescent="0.2">
      <c r="A6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6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6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63" spans="1:3" ht="20.149999999999999" customHeight="1" x14ac:dyDescent="0.2">
      <c r="A6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6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6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64" spans="1:3" ht="26" customHeight="1" x14ac:dyDescent="0.2">
      <c r="A6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6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6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65" spans="1:3" ht="50" customHeight="1" x14ac:dyDescent="0.2">
      <c r="A6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6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6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66" spans="1:3" ht="20.149999999999999" customHeight="1" x14ac:dyDescent="0.2">
      <c r="A6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6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6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67" spans="1:3" ht="26" customHeight="1" x14ac:dyDescent="0.2">
      <c r="A6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6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6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68" spans="1:3" ht="50" customHeight="1" x14ac:dyDescent="0.2">
      <c r="A6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6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6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69" spans="1:3" ht="20.149999999999999" customHeight="1" x14ac:dyDescent="0.2">
      <c r="A6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6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6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70" spans="1:3" ht="26" customHeight="1" x14ac:dyDescent="0.2">
      <c r="A7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7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7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71" spans="1:3" ht="50" customHeight="1" x14ac:dyDescent="0.2">
      <c r="A7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7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7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72" spans="1:3" ht="20.149999999999999" customHeight="1" x14ac:dyDescent="0.2">
      <c r="A7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7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7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73" spans="1:3" ht="26" customHeight="1" x14ac:dyDescent="0.2">
      <c r="A7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7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7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74" spans="1:3" ht="50" customHeight="1" x14ac:dyDescent="0.2">
      <c r="A7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7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7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75" spans="1:3" ht="20.149999999999999" customHeight="1" x14ac:dyDescent="0.2">
      <c r="A7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7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7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76" spans="1:3" ht="26" customHeight="1" x14ac:dyDescent="0.2">
      <c r="A7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7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7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77" spans="1:3" ht="50" customHeight="1" x14ac:dyDescent="0.2">
      <c r="A7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7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7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78" spans="1:3" ht="20.149999999999999" customHeight="1" x14ac:dyDescent="0.2">
      <c r="A7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7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7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79" spans="1:3" ht="26" customHeight="1" x14ac:dyDescent="0.2">
      <c r="A7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7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7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80" spans="1:3" ht="50" customHeight="1" x14ac:dyDescent="0.2">
      <c r="A8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8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8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81" spans="1:3" ht="20.149999999999999" customHeight="1" x14ac:dyDescent="0.2">
      <c r="A8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8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8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82" spans="1:3" ht="26" customHeight="1" x14ac:dyDescent="0.2">
      <c r="A8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8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8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83" spans="1:3" ht="50" customHeight="1" x14ac:dyDescent="0.2">
      <c r="A8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8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8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84" spans="1:3" ht="20.149999999999999" customHeight="1" x14ac:dyDescent="0.2">
      <c r="A8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8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8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85" spans="1:3" ht="26" customHeight="1" x14ac:dyDescent="0.2">
      <c r="A8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8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8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86" spans="1:3" ht="50" customHeight="1" x14ac:dyDescent="0.2">
      <c r="A8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8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8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87" spans="1:3" ht="20.149999999999999" customHeight="1" x14ac:dyDescent="0.2">
      <c r="A8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8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8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88" spans="1:3" ht="26" customHeight="1" x14ac:dyDescent="0.2">
      <c r="A8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8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8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89" spans="1:3" ht="50" customHeight="1" x14ac:dyDescent="0.2">
      <c r="A8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8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8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90" spans="1:3" ht="20.149999999999999" customHeight="1" x14ac:dyDescent="0.2">
      <c r="A9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9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9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91" spans="1:3" ht="26" customHeight="1" x14ac:dyDescent="0.2">
      <c r="A9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9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9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92" spans="1:3" ht="50" customHeight="1" x14ac:dyDescent="0.2">
      <c r="A9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9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9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93" spans="1:3" ht="20.149999999999999" customHeight="1" x14ac:dyDescent="0.2">
      <c r="A9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9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9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94" spans="1:3" ht="26" customHeight="1" x14ac:dyDescent="0.2">
      <c r="A9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9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9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95" spans="1:3" ht="50" customHeight="1" x14ac:dyDescent="0.2">
      <c r="A9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9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9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96" spans="1:3" ht="20.149999999999999" customHeight="1" x14ac:dyDescent="0.2">
      <c r="A9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9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9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97" spans="1:3" ht="26" customHeight="1" x14ac:dyDescent="0.2">
      <c r="A9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9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9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98" spans="1:3" ht="50" customHeight="1" x14ac:dyDescent="0.2">
      <c r="A9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9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9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99" spans="1:3" ht="20.149999999999999" customHeight="1" x14ac:dyDescent="0.2">
      <c r="A9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9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9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00" spans="1:3" ht="26" customHeight="1" x14ac:dyDescent="0.2">
      <c r="A10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0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0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01" spans="1:3" ht="50" customHeight="1" x14ac:dyDescent="0.2">
      <c r="A10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0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0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02" spans="1:3" ht="20.149999999999999" customHeight="1" x14ac:dyDescent="0.2">
      <c r="A10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0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0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03" spans="1:3" ht="26" customHeight="1" x14ac:dyDescent="0.2">
      <c r="A10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0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0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04" spans="1:3" ht="50" customHeight="1" x14ac:dyDescent="0.2">
      <c r="A10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0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0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05" spans="1:3" ht="20.149999999999999" customHeight="1" x14ac:dyDescent="0.2">
      <c r="A10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0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0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06" spans="1:3" ht="26" customHeight="1" x14ac:dyDescent="0.2">
      <c r="A10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0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0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07" spans="1:3" ht="50" customHeight="1" x14ac:dyDescent="0.2">
      <c r="A10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0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0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08" spans="1:3" ht="20.149999999999999" customHeight="1" x14ac:dyDescent="0.2">
      <c r="A10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0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0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09" spans="1:3" ht="26" customHeight="1" x14ac:dyDescent="0.2">
      <c r="A10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0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0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10" spans="1:3" ht="50" customHeight="1" x14ac:dyDescent="0.2">
      <c r="A11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1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1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11" spans="1:3" ht="20.149999999999999" customHeight="1" x14ac:dyDescent="0.2">
      <c r="A11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1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1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12" spans="1:3" ht="26" customHeight="1" x14ac:dyDescent="0.2">
      <c r="A11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1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1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13" spans="1:3" ht="50" customHeight="1" x14ac:dyDescent="0.2">
      <c r="A11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1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1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14" spans="1:3" ht="20.149999999999999" customHeight="1" x14ac:dyDescent="0.2">
      <c r="A11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1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1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15" spans="1:3" ht="26" customHeight="1" x14ac:dyDescent="0.2">
      <c r="A11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1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1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16" spans="1:3" ht="50" customHeight="1" x14ac:dyDescent="0.2">
      <c r="A11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1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1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17" spans="1:3" ht="20.149999999999999" customHeight="1" x14ac:dyDescent="0.2">
      <c r="A11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1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1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18" spans="1:3" ht="26" customHeight="1" x14ac:dyDescent="0.2">
      <c r="A11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1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1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19" spans="1:3" ht="50" customHeight="1" x14ac:dyDescent="0.2">
      <c r="A11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1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1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20" spans="1:3" ht="20.149999999999999" customHeight="1" x14ac:dyDescent="0.2">
      <c r="A12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2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2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21" spans="1:3" ht="26" customHeight="1" x14ac:dyDescent="0.2">
      <c r="A12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2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2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22" spans="1:3" ht="50" customHeight="1" x14ac:dyDescent="0.2">
      <c r="A12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2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2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23" spans="1:3" ht="20.149999999999999" customHeight="1" x14ac:dyDescent="0.2">
      <c r="A12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2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2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24" spans="1:3" ht="26" customHeight="1" x14ac:dyDescent="0.2">
      <c r="A12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2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2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25" spans="1:3" ht="50" customHeight="1" x14ac:dyDescent="0.2">
      <c r="A12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2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2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26" spans="1:3" ht="20.149999999999999" customHeight="1" x14ac:dyDescent="0.2">
      <c r="A12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2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2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27" spans="1:3" ht="26" customHeight="1" x14ac:dyDescent="0.2">
      <c r="A12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2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2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28" spans="1:3" ht="50" customHeight="1" x14ac:dyDescent="0.2">
      <c r="A12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2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2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29" spans="1:3" ht="20.149999999999999" customHeight="1" x14ac:dyDescent="0.2">
      <c r="A12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2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2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30" spans="1:3" ht="26" customHeight="1" x14ac:dyDescent="0.2">
      <c r="A13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3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3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31" spans="1:3" ht="50" customHeight="1" x14ac:dyDescent="0.2">
      <c r="A13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3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3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32" spans="1:3" ht="20.149999999999999" customHeight="1" x14ac:dyDescent="0.2">
      <c r="A13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3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3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33" spans="1:3" ht="26" customHeight="1" x14ac:dyDescent="0.2">
      <c r="A13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3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3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34" spans="1:3" ht="50" customHeight="1" x14ac:dyDescent="0.2">
      <c r="A13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3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3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35" spans="1:3" ht="20.149999999999999" customHeight="1" x14ac:dyDescent="0.2">
      <c r="A13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3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3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36" spans="1:3" ht="26" customHeight="1" x14ac:dyDescent="0.2">
      <c r="A13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3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3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37" spans="1:3" ht="50" customHeight="1" x14ac:dyDescent="0.2">
      <c r="A13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3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3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38" spans="1:3" ht="20.149999999999999" customHeight="1" x14ac:dyDescent="0.2">
      <c r="A13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3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3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39" spans="1:3" ht="26" customHeight="1" x14ac:dyDescent="0.2">
      <c r="A13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3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3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40" spans="1:3" ht="50" customHeight="1" x14ac:dyDescent="0.2">
      <c r="A14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4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4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41" spans="1:3" ht="20.149999999999999" customHeight="1" x14ac:dyDescent="0.2">
      <c r="A14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4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4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42" spans="1:3" ht="26" customHeight="1" x14ac:dyDescent="0.2">
      <c r="A14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4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4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43" spans="1:3" ht="50" customHeight="1" x14ac:dyDescent="0.2">
      <c r="A14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4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4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44" spans="1:3" ht="20.149999999999999" customHeight="1" x14ac:dyDescent="0.2">
      <c r="A14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4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4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45" spans="1:3" ht="26" customHeight="1" x14ac:dyDescent="0.2">
      <c r="A14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4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4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46" spans="1:3" ht="50" customHeight="1" x14ac:dyDescent="0.2">
      <c r="A14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4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4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47" spans="1:3" ht="20.149999999999999" customHeight="1" x14ac:dyDescent="0.2">
      <c r="A14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4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4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48" spans="1:3" ht="26" customHeight="1" x14ac:dyDescent="0.2">
      <c r="A14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4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4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49" spans="1:3" ht="50" customHeight="1" x14ac:dyDescent="0.2">
      <c r="A14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4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4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50" spans="1:3" ht="20.149999999999999" customHeight="1" x14ac:dyDescent="0.2">
      <c r="A15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5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5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51" spans="1:3" ht="26" customHeight="1" x14ac:dyDescent="0.2">
      <c r="A15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5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5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52" spans="1:3" ht="50" customHeight="1" x14ac:dyDescent="0.2">
      <c r="A15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5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5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53" spans="1:3" ht="20.149999999999999" customHeight="1" x14ac:dyDescent="0.2">
      <c r="A15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5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5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54" spans="1:3" ht="26" customHeight="1" x14ac:dyDescent="0.2">
      <c r="A15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5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5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55" spans="1:3" ht="50" customHeight="1" x14ac:dyDescent="0.2">
      <c r="A15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5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5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56" spans="1:3" ht="20.149999999999999" customHeight="1" x14ac:dyDescent="0.2">
      <c r="A15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5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5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57" spans="1:3" ht="26" customHeight="1" x14ac:dyDescent="0.2">
      <c r="A15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5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5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58" spans="1:3" ht="50" customHeight="1" x14ac:dyDescent="0.2">
      <c r="A15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5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5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59" spans="1:3" ht="20.149999999999999" customHeight="1" x14ac:dyDescent="0.2">
      <c r="A15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5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5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60" spans="1:3" ht="26" customHeight="1" x14ac:dyDescent="0.2">
      <c r="A16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6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6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61" spans="1:3" ht="50" customHeight="1" x14ac:dyDescent="0.2">
      <c r="A16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6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6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62" spans="1:3" ht="20.149999999999999" customHeight="1" x14ac:dyDescent="0.2">
      <c r="A16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6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6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63" spans="1:3" ht="26" customHeight="1" x14ac:dyDescent="0.2">
      <c r="A16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6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63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64" spans="1:3" ht="50" customHeight="1" x14ac:dyDescent="0.2">
      <c r="A16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6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64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65" spans="1:3" ht="20.149999999999999" customHeight="1" x14ac:dyDescent="0.2">
      <c r="A16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6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65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66" spans="1:3" ht="26" customHeight="1" x14ac:dyDescent="0.2">
      <c r="A16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6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66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67" spans="1:3" ht="50" customHeight="1" x14ac:dyDescent="0.2">
      <c r="A16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6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67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68" spans="1:3" ht="20.149999999999999" customHeight="1" x14ac:dyDescent="0.2">
      <c r="A16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6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68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69" spans="1:3" ht="26" customHeight="1" x14ac:dyDescent="0.2">
      <c r="A16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6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69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70" spans="1:3" ht="50" customHeight="1" x14ac:dyDescent="0.2">
      <c r="A17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7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70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71" spans="1:3" ht="20.149999999999999" customHeight="1" x14ac:dyDescent="0.2">
      <c r="A17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7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71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72" spans="1:3" ht="26" customHeight="1" x14ac:dyDescent="0.2">
      <c r="A17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7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72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73" spans="1:3" ht="50" customHeight="1" x14ac:dyDescent="0.2">
      <c r="A17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7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73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74" spans="1:3" ht="20.149999999999999" customHeight="1" x14ac:dyDescent="0.2">
      <c r="A17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7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74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75" spans="1:3" ht="26" customHeight="1" x14ac:dyDescent="0.2">
      <c r="A17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7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75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76" spans="1:3" ht="50" customHeight="1" x14ac:dyDescent="0.2">
      <c r="A17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7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76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77" spans="1:3" ht="20.149999999999999" customHeight="1" x14ac:dyDescent="0.2">
      <c r="A17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7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77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78" spans="1:3" ht="26" customHeight="1" x14ac:dyDescent="0.2">
      <c r="A17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7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78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79" spans="1:3" ht="50" customHeight="1" x14ac:dyDescent="0.2">
      <c r="A17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7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79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80" spans="1:3" ht="20.149999999999999" customHeight="1" x14ac:dyDescent="0.2">
      <c r="A18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8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80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81" spans="1:3" ht="26" customHeight="1" x14ac:dyDescent="0.2">
      <c r="A18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8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81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82" spans="1:3" ht="50" customHeight="1" x14ac:dyDescent="0.2">
      <c r="A18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8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82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83" spans="1:3" ht="20.149999999999999" customHeight="1" x14ac:dyDescent="0.2">
      <c r="A18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8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83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84" spans="1:3" ht="26" customHeight="1" x14ac:dyDescent="0.2">
      <c r="A18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8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84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85" spans="1:3" ht="50" customHeight="1" x14ac:dyDescent="0.2">
      <c r="A18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8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85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86" spans="1:3" ht="20.149999999999999" customHeight="1" x14ac:dyDescent="0.2">
      <c r="A18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8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86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87" spans="1:3" ht="26" customHeight="1" x14ac:dyDescent="0.2">
      <c r="A18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8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87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88" spans="1:3" ht="50" customHeight="1" x14ac:dyDescent="0.2">
      <c r="A18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8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88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89" spans="1:3" ht="20.149999999999999" customHeight="1" x14ac:dyDescent="0.2">
      <c r="A18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8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89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  <row r="190" spans="1:3" ht="26" customHeight="1" x14ac:dyDescent="0.2">
      <c r="A19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B19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  <c r="C190" s="41" t="str">
        <f>IF(OR($G$6="しない",INDEX(計算!$AJ$5:$AJ$196,INT((ROW()-1)/3)*3+COLUMN())=""),"",IF($G$7="名字だけ",INDEX(計算!$I$5:$I$49,INDEX(計算!$AJ$5:$AJ$196,INT((ROW()-1)/3)*3+COLUMN())),IF($G$7="名前だけ",IF(INDEX(計算!$J$5:$J$49,INDEX(計算!$AJ$5:$AJ$196,INT((ROW()-1)/3)*3+COLUMN()))="",INDEX(計算!$E$5:$E$49,INDEX(計算!$AJ$5:$AJ$196,INT((ROW()-1)/3)*3+COLUMN())),INDEX(計算!$J$5:$J$49,INDEX(計算!$AJ$5:$AJ$196,INT((ROW()-1)/3)*3+COLUMN()))),INDEX(計算!$E$5:$E$49,INDEX(計算!$AJ$5:$AJ$196,INT((ROW()-1)/3)*3+COLUMN())))))</f>
        <v/>
      </c>
    </row>
    <row r="191" spans="1:3" ht="50" customHeight="1" x14ac:dyDescent="0.2">
      <c r="A19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B19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  <c r="C191" s="42" t="str">
        <f>IF(INDEX(計算!$AJ$5:$AJ$196,INT((ROW()-1)/3)*3+COLUMN())="","",IF($G$7="名字だけ",INDEX(計算!$G$5:$G$49,INDEX(計算!$AJ$5:$AJ$196,INT((ROW()-1)/3)*3+COLUMN())),IF($G$7="名前だけ",IF(INDEX(計算!$H$5:$H$49,INDEX(計算!$AJ$5:$AJ$196,INT((ROW()-1)/3)*3+COLUMN()))="",INDEX(計算!$D$5:$D$49,INDEX(計算!$AJ$5:$AJ$196,INT((ROW()-1)/3)*3+COLUMN())),INDEX(計算!$H$5:$H$49,INDEX(計算!$AJ$5:$AJ$196,INT((ROW()-1)/3)*3+COLUMN()))),INDEX(計算!$D$5:$D$49,INDEX(計算!$AJ$5:$AJ$196,INT((ROW()-1)/3)*3+COLUMN())))))</f>
        <v/>
      </c>
    </row>
    <row r="192" spans="1:3" ht="20.149999999999999" customHeight="1" x14ac:dyDescent="0.2">
      <c r="A19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B19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  <c r="C192" s="43" t="str">
        <f>IF(INDEX(計算!$AJ$5:$AJ$196,INT((ROW()-1)/3)*3+COLUMN())="","",CHOOSE(IFERROR(MATCH($G$8,{"なし","学年と組","番号","学年と組と番号"},0),1),"",計算!$AN$2,INDEX(計算!$B$5:$B$49,INDEX(計算!$AJ$5:$AJ$196,INT((ROW()-1)/3)*3+COLUMN()))&amp;"番",計算!$AN$2&amp;"　"&amp;INDEX(計算!$B$5:$B$49,INDEX(計算!$AJ$5:$AJ$196,INT((ROW()-1)/3)*3+COLUMN()))&amp;"番"))</f>
        <v/>
      </c>
    </row>
  </sheetData>
  <sheetProtection sheet="1" objects="1" scenarios="1" formatCells="0" formatColumns="0" formatRows="0"/>
  <phoneticPr fontId="8"/>
  <conditionalFormatting sqref="A1:C192">
    <cfRule type="expression" dxfId="7" priority="1">
      <formula>AND(LEFT($G$9,2)="あり",MOD(ROW()-1,3)=0)</formula>
    </cfRule>
    <cfRule type="expression" dxfId="6" priority="2">
      <formula>AND(LEFT($G$9,2)="あり",MOD(ROW()-1,3)=1)</formula>
    </cfRule>
    <cfRule type="expression" dxfId="5" priority="3">
      <formula>AND(LEFT($G$9,2)="あり",MOD(ROW()-1,3)=2)</formula>
    </cfRule>
  </conditionalFormatting>
  <dataValidations count="7">
    <dataValidation type="list" allowBlank="1" showInputMessage="1" showErrorMessage="1" sqref="G3" xr:uid="{CE810C3A-5441-428D-BFA6-114BED17361A}">
      <formula1>"出席番号順,男女別（男子が先）,男女別（女子が先）,五十音順"</formula1>
    </dataValidation>
    <dataValidation type="whole" allowBlank="1" showInputMessage="1" showErrorMessage="1" error="1～24 の数字を入力してください" sqref="G4" xr:uid="{6E60985E-5CB3-4E44-B740-26657EE5A535}">
      <formula1>1</formula1>
      <formula2>24</formula2>
    </dataValidation>
    <dataValidation type="whole" allowBlank="1" showInputMessage="1" showErrorMessage="1" error="0～23 の数字を入力してください" sqref="G5" xr:uid="{75614F43-5955-421A-9698-F2DF30A25393}">
      <formula1>0</formula1>
      <formula2>23</formula2>
    </dataValidation>
    <dataValidation type="list" allowBlank="1" showInputMessage="1" showErrorMessage="1" sqref="G6" xr:uid="{7DE0693C-1CA1-43F4-8A39-9DECE142B8A7}">
      <formula1>"する,しない"</formula1>
    </dataValidation>
    <dataValidation type="list" allowBlank="1" showInputMessage="1" showErrorMessage="1" sqref="G7" xr:uid="{BF3D74CA-19DE-48EC-9524-C9A9DEFE3B09}">
      <formula1>"フルネーム,名字だけ,名前だけ"</formula1>
    </dataValidation>
    <dataValidation type="list" allowBlank="1" showInputMessage="1" showErrorMessage="1" sqref="G8" xr:uid="{B689EE72-A93D-4667-AED6-E623491FC9AB}">
      <formula1>"なし,学年と組,番号,学年と組と番号"</formula1>
    </dataValidation>
    <dataValidation type="list" allowBlank="1" showInputMessage="1" showErrorMessage="1" sqref="G9" xr:uid="{DE678377-581B-482E-9EFA-C71ACAB1F15E}">
      <formula1>"なし,あり（試し刷り用）"</formula1>
    </dataValidation>
  </dataValidations>
  <hyperlinks>
    <hyperlink ref="F1" location="ホーム!A1" display="◀ ホームへ戻る" xr:uid="{37FF13E5-E120-4F12-9FB7-F33C94FF1BA9}"/>
  </hyperlinks>
  <pageMargins left="0.23622047244094485" right="0" top="0.50787401574803148" bottom="0" header="0" footer="0"/>
  <pageSetup paperSize="9" orientation="portrait" r:id="rId1"/>
  <rowBreaks count="7" manualBreakCount="7">
    <brk id="24" max="16383" man="1"/>
    <brk id="48" max="16383" man="1"/>
    <brk id="72" max="16383" man="1"/>
    <brk id="96" max="16383" man="1"/>
    <brk id="120" max="16383" man="1"/>
    <brk id="144" max="16383" man="1"/>
    <brk id="16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3DD68-BED7-4929-AA1D-905EB4F68876}">
  <sheetPr>
    <tabColor rgb="FF4472C4"/>
  </sheetPr>
  <dimension ref="A1:E96"/>
  <sheetViews>
    <sheetView showGridLines="0" zoomScaleNormal="100" workbookViewId="0"/>
  </sheetViews>
  <sheetFormatPr defaultRowHeight="13" x14ac:dyDescent="0.2"/>
  <cols>
    <col min="1" max="2" width="31.703125" style="1" customWidth="1"/>
    <col min="3" max="3" width="4.64453125" style="1" customWidth="1"/>
    <col min="4" max="4" width="20.64453125" style="1" customWidth="1"/>
    <col min="5" max="5" width="24.64453125" style="1" customWidth="1"/>
    <col min="6" max="16384" width="8.9375" style="1"/>
  </cols>
  <sheetData>
    <row r="1" spans="1:5" ht="30" customHeight="1" x14ac:dyDescent="0.2">
      <c r="A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D1" s="8" t="s">
        <v>48</v>
      </c>
    </row>
    <row r="2" spans="1:5" ht="36" customHeight="1" x14ac:dyDescent="0.3">
      <c r="A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D2" s="5" t="s">
        <v>57</v>
      </c>
      <c r="E2" s="5"/>
    </row>
    <row r="3" spans="1:5" ht="96" customHeight="1" x14ac:dyDescent="0.2">
      <c r="A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D3" s="24" t="s">
        <v>59</v>
      </c>
      <c r="E3" s="12" t="s">
        <v>60</v>
      </c>
    </row>
    <row r="4" spans="1:5" ht="30.75" customHeight="1" x14ac:dyDescent="0.2">
      <c r="A4" s="47"/>
      <c r="B4" s="47"/>
      <c r="D4" s="24" t="s">
        <v>144</v>
      </c>
      <c r="E4" s="12">
        <v>1</v>
      </c>
    </row>
    <row r="5" spans="1:5" ht="30" customHeight="1" x14ac:dyDescent="0.2">
      <c r="A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D5" s="24" t="s">
        <v>4</v>
      </c>
      <c r="E5" s="12" t="s">
        <v>61</v>
      </c>
    </row>
    <row r="6" spans="1:5" ht="36" customHeight="1" x14ac:dyDescent="0.3">
      <c r="A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D6" s="24" t="s">
        <v>134</v>
      </c>
      <c r="E6" s="12" t="s">
        <v>67</v>
      </c>
    </row>
    <row r="7" spans="1:5" ht="96" customHeight="1" x14ac:dyDescent="0.2">
      <c r="A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D7" s="24" t="s">
        <v>145</v>
      </c>
      <c r="E7" s="12" t="s">
        <v>146</v>
      </c>
    </row>
    <row r="8" spans="1:5" ht="30.75" customHeight="1" x14ac:dyDescent="0.2">
      <c r="A8" s="47"/>
      <c r="B8" s="47"/>
      <c r="D8" s="24" t="s">
        <v>147</v>
      </c>
      <c r="E8" s="12" t="s">
        <v>148</v>
      </c>
    </row>
    <row r="9" spans="1:5" ht="30" customHeight="1" x14ac:dyDescent="0.2">
      <c r="A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10" spans="1:5" ht="36" customHeight="1" x14ac:dyDescent="0.3">
      <c r="A1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1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D10" s="3" t="s">
        <v>149</v>
      </c>
    </row>
    <row r="11" spans="1:5" ht="96" customHeight="1" x14ac:dyDescent="0.2">
      <c r="A1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1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D11" s="3" t="s">
        <v>150</v>
      </c>
    </row>
    <row r="12" spans="1:5" ht="30.75" customHeight="1" x14ac:dyDescent="0.2">
      <c r="A12" s="47"/>
      <c r="B12" s="47"/>
      <c r="D12" s="3" t="s">
        <v>151</v>
      </c>
    </row>
    <row r="13" spans="1:5" ht="30" customHeight="1" x14ac:dyDescent="0.2">
      <c r="A1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1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D13" s="3" t="s">
        <v>143</v>
      </c>
    </row>
    <row r="14" spans="1:5" ht="36" customHeight="1" x14ac:dyDescent="0.3">
      <c r="A1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1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15" spans="1:5" ht="96" customHeight="1" x14ac:dyDescent="0.2">
      <c r="A1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1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16" spans="1:5" ht="30.75" customHeight="1" x14ac:dyDescent="0.2">
      <c r="A16" s="47"/>
      <c r="B16" s="47"/>
    </row>
    <row r="17" spans="1:2" ht="30" customHeight="1" x14ac:dyDescent="0.2">
      <c r="A1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1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18" spans="1:2" ht="36" customHeight="1" x14ac:dyDescent="0.3">
      <c r="A1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1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19" spans="1:2" ht="96" customHeight="1" x14ac:dyDescent="0.2">
      <c r="A1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1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20" spans="1:2" ht="30.75" customHeight="1" x14ac:dyDescent="0.2">
      <c r="A20" s="47"/>
      <c r="B20" s="47"/>
    </row>
    <row r="21" spans="1:2" ht="30" customHeight="1" x14ac:dyDescent="0.2">
      <c r="A2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2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22" spans="1:2" ht="36" customHeight="1" x14ac:dyDescent="0.3">
      <c r="A2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2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23" spans="1:2" ht="96" customHeight="1" x14ac:dyDescent="0.2">
      <c r="A2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2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24" spans="1:2" ht="30.75" customHeight="1" x14ac:dyDescent="0.2">
      <c r="A24" s="47"/>
      <c r="B24" s="47"/>
    </row>
    <row r="25" spans="1:2" ht="30" customHeight="1" x14ac:dyDescent="0.2">
      <c r="A2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2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26" spans="1:2" ht="36" customHeight="1" x14ac:dyDescent="0.3">
      <c r="A2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2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27" spans="1:2" ht="96" customHeight="1" x14ac:dyDescent="0.2">
      <c r="A2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2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28" spans="1:2" ht="30.75" customHeight="1" x14ac:dyDescent="0.2">
      <c r="A28" s="47"/>
      <c r="B28" s="47"/>
    </row>
    <row r="29" spans="1:2" ht="30" customHeight="1" x14ac:dyDescent="0.2">
      <c r="A2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2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30" spans="1:2" ht="36" customHeight="1" x14ac:dyDescent="0.3">
      <c r="A3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3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31" spans="1:2" ht="96" customHeight="1" x14ac:dyDescent="0.2">
      <c r="A3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3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32" spans="1:2" ht="30.75" customHeight="1" x14ac:dyDescent="0.2">
      <c r="A32" s="47"/>
      <c r="B32" s="47"/>
    </row>
    <row r="33" spans="1:2" ht="30" customHeight="1" x14ac:dyDescent="0.2">
      <c r="A3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3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34" spans="1:2" ht="36" customHeight="1" x14ac:dyDescent="0.3">
      <c r="A3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3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35" spans="1:2" ht="96" customHeight="1" x14ac:dyDescent="0.2">
      <c r="A3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3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36" spans="1:2" ht="30.75" customHeight="1" x14ac:dyDescent="0.2">
      <c r="A36" s="47"/>
      <c r="B36" s="47"/>
    </row>
    <row r="37" spans="1:2" ht="30" customHeight="1" x14ac:dyDescent="0.2">
      <c r="A3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3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38" spans="1:2" ht="36" customHeight="1" x14ac:dyDescent="0.3">
      <c r="A3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3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39" spans="1:2" ht="96" customHeight="1" x14ac:dyDescent="0.2">
      <c r="A3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3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40" spans="1:2" ht="30.75" customHeight="1" x14ac:dyDescent="0.2">
      <c r="A40" s="47"/>
      <c r="B40" s="47"/>
    </row>
    <row r="41" spans="1:2" ht="30" customHeight="1" x14ac:dyDescent="0.2">
      <c r="A4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4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42" spans="1:2" ht="36" customHeight="1" x14ac:dyDescent="0.3">
      <c r="A4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4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43" spans="1:2" ht="96" customHeight="1" x14ac:dyDescent="0.2">
      <c r="A4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4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44" spans="1:2" ht="30.75" customHeight="1" x14ac:dyDescent="0.2">
      <c r="A44" s="47"/>
      <c r="B44" s="47"/>
    </row>
    <row r="45" spans="1:2" ht="30" customHeight="1" x14ac:dyDescent="0.2">
      <c r="A4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4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46" spans="1:2" ht="36" customHeight="1" x14ac:dyDescent="0.3">
      <c r="A4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4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47" spans="1:2" ht="96" customHeight="1" x14ac:dyDescent="0.2">
      <c r="A4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4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48" spans="1:2" ht="30.75" customHeight="1" x14ac:dyDescent="0.2">
      <c r="A48" s="47"/>
      <c r="B48" s="47"/>
    </row>
    <row r="49" spans="1:2" ht="30" customHeight="1" x14ac:dyDescent="0.2">
      <c r="A4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4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50" spans="1:2" ht="36" customHeight="1" x14ac:dyDescent="0.3">
      <c r="A5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5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51" spans="1:2" ht="96" customHeight="1" x14ac:dyDescent="0.2">
      <c r="A5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5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52" spans="1:2" ht="30.75" customHeight="1" x14ac:dyDescent="0.2">
      <c r="A52" s="47"/>
      <c r="B52" s="47"/>
    </row>
    <row r="53" spans="1:2" ht="30" customHeight="1" x14ac:dyDescent="0.2">
      <c r="A5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5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54" spans="1:2" ht="36" customHeight="1" x14ac:dyDescent="0.3">
      <c r="A5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5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55" spans="1:2" ht="96" customHeight="1" x14ac:dyDescent="0.2">
      <c r="A5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5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56" spans="1:2" ht="30.75" customHeight="1" x14ac:dyDescent="0.2">
      <c r="A56" s="47"/>
      <c r="B56" s="47"/>
    </row>
    <row r="57" spans="1:2" ht="30" customHeight="1" x14ac:dyDescent="0.2">
      <c r="A5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5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58" spans="1:2" ht="36" customHeight="1" x14ac:dyDescent="0.3">
      <c r="A5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5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59" spans="1:2" ht="96" customHeight="1" x14ac:dyDescent="0.2">
      <c r="A5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5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60" spans="1:2" ht="30.75" customHeight="1" x14ac:dyDescent="0.2">
      <c r="A60" s="47"/>
      <c r="B60" s="47"/>
    </row>
    <row r="61" spans="1:2" ht="30" customHeight="1" x14ac:dyDescent="0.2">
      <c r="A6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6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62" spans="1:2" ht="36" customHeight="1" x14ac:dyDescent="0.3">
      <c r="A6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6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63" spans="1:2" ht="96" customHeight="1" x14ac:dyDescent="0.2">
      <c r="A6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6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64" spans="1:2" ht="30.75" customHeight="1" x14ac:dyDescent="0.2">
      <c r="A64" s="47"/>
      <c r="B64" s="47"/>
    </row>
    <row r="65" spans="1:2" ht="30" customHeight="1" x14ac:dyDescent="0.2">
      <c r="A6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6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66" spans="1:2" ht="36" customHeight="1" x14ac:dyDescent="0.3">
      <c r="A6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6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67" spans="1:2" ht="96" customHeight="1" x14ac:dyDescent="0.2">
      <c r="A6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6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68" spans="1:2" ht="30.75" customHeight="1" x14ac:dyDescent="0.2">
      <c r="A68" s="47"/>
      <c r="B68" s="47"/>
    </row>
    <row r="69" spans="1:2" ht="30" customHeight="1" x14ac:dyDescent="0.2">
      <c r="A6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6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70" spans="1:2" ht="36" customHeight="1" x14ac:dyDescent="0.3">
      <c r="A7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7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71" spans="1:2" ht="96" customHeight="1" x14ac:dyDescent="0.2">
      <c r="A7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7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72" spans="1:2" ht="30.75" customHeight="1" x14ac:dyDescent="0.2">
      <c r="A72" s="47"/>
      <c r="B72" s="47"/>
    </row>
    <row r="73" spans="1:2" ht="30" customHeight="1" x14ac:dyDescent="0.2">
      <c r="A7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7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74" spans="1:2" ht="36" customHeight="1" x14ac:dyDescent="0.3">
      <c r="A7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7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75" spans="1:2" ht="96" customHeight="1" x14ac:dyDescent="0.2">
      <c r="A7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7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76" spans="1:2" ht="30.75" customHeight="1" x14ac:dyDescent="0.2">
      <c r="A76" s="47"/>
      <c r="B76" s="47"/>
    </row>
    <row r="77" spans="1:2" ht="30" customHeight="1" x14ac:dyDescent="0.2">
      <c r="A7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77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78" spans="1:2" ht="36" customHeight="1" x14ac:dyDescent="0.3">
      <c r="A7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78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79" spans="1:2" ht="96" customHeight="1" x14ac:dyDescent="0.2">
      <c r="A7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79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80" spans="1:2" ht="30.75" customHeight="1" x14ac:dyDescent="0.2">
      <c r="A80" s="47"/>
      <c r="B80" s="47"/>
    </row>
    <row r="81" spans="1:2" ht="30" customHeight="1" x14ac:dyDescent="0.2">
      <c r="A8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81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82" spans="1:2" ht="36" customHeight="1" x14ac:dyDescent="0.3">
      <c r="A8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82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83" spans="1:2" ht="96" customHeight="1" x14ac:dyDescent="0.2">
      <c r="A8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83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84" spans="1:2" ht="30.75" customHeight="1" x14ac:dyDescent="0.2">
      <c r="A84" s="47"/>
      <c r="B84" s="47"/>
    </row>
    <row r="85" spans="1:2" ht="30" customHeight="1" x14ac:dyDescent="0.2">
      <c r="A8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85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86" spans="1:2" ht="36" customHeight="1" x14ac:dyDescent="0.3">
      <c r="A8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86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87" spans="1:2" ht="96" customHeight="1" x14ac:dyDescent="0.2">
      <c r="A8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87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88" spans="1:2" ht="30.75" customHeight="1" x14ac:dyDescent="0.2">
      <c r="A88" s="47"/>
      <c r="B88" s="47"/>
    </row>
    <row r="89" spans="1:2" ht="30" customHeight="1" x14ac:dyDescent="0.2">
      <c r="A8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89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90" spans="1:2" ht="36" customHeight="1" x14ac:dyDescent="0.3">
      <c r="A9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90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91" spans="1:2" ht="96" customHeight="1" x14ac:dyDescent="0.2">
      <c r="A9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91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92" spans="1:2" ht="30.75" customHeight="1" x14ac:dyDescent="0.2">
      <c r="A92" s="47"/>
      <c r="B92" s="47"/>
    </row>
    <row r="93" spans="1:2" ht="30" customHeight="1" x14ac:dyDescent="0.2">
      <c r="A9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  <c r="B93" s="44" t="str">
        <f>IF(INDEX(計算!$AK$5:$AK$52,INT((ROW()-1)/4)*2+COLUMN())="","",CHOOSE(IFERROR(MATCH($E$7,{"学年と組と番号","学年と組","なし"},0),1),計算!$AN$2&amp;"　"&amp;INDEX(計算!$B$5:$B$49,INDEX(計算!$AK$5:$AK$52,INT((ROW()-1)/4)*2+COLUMN()))&amp;"番",計算!$AN$2,""))</f>
        <v/>
      </c>
    </row>
    <row r="94" spans="1:2" ht="36" customHeight="1" x14ac:dyDescent="0.3">
      <c r="A9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  <c r="B94" s="45" t="str">
        <f>IF(OR($E$5="しない",INDEX(計算!$AK$5:$AK$52,INT((ROW()-1)/4)*2+COLUMN())=""),"",IF($E$6="名字だけ",INDEX(計算!$I$5:$I$49,INDEX(計算!$AK$5:$AK$52,INT((ROW()-1)/4)*2+COLUMN())),IF($E$6="名前だけ",IF(INDEX(計算!$J$5:$J$49,INDEX(計算!$AK$5:$AK$52,INT((ROW()-1)/4)*2+COLUMN()))="",INDEX(計算!$E$5:$E$49,INDEX(計算!$AK$5:$AK$52,INT((ROW()-1)/4)*2+COLUMN())),INDEX(計算!$J$5:$J$49,INDEX(計算!$AK$5:$AK$52,INT((ROW()-1)/4)*2+COLUMN()))),INDEX(計算!$E$5:$E$49,INDEX(計算!$AK$5:$AK$52,INT((ROW()-1)/4)*2+COLUMN())))))</f>
        <v/>
      </c>
    </row>
    <row r="95" spans="1:2" ht="96" customHeight="1" x14ac:dyDescent="0.2">
      <c r="A9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  <c r="B95" s="46" t="str">
        <f>IF(INDEX(計算!$AK$5:$AK$52,INT((ROW()-1)/4)*2+COLUMN())="","",IF($E$6="名字だけ",INDEX(計算!$G$5:$G$49,INDEX(計算!$AK$5:$AK$52,INT((ROW()-1)/4)*2+COLUMN())),IF($E$6="名前だけ",IF(INDEX(計算!$H$5:$H$49,INDEX(計算!$AK$5:$AK$52,INT((ROW()-1)/4)*2+COLUMN()))="",INDEX(計算!$D$5:$D$49,INDEX(計算!$AK$5:$AK$52,INT((ROW()-1)/4)*2+COLUMN())),INDEX(計算!$H$5:$H$49,INDEX(計算!$AK$5:$AK$52,INT((ROW()-1)/4)*2+COLUMN()))),INDEX(計算!$D$5:$D$49,INDEX(計算!$AK$5:$AK$52,INT((ROW()-1)/4)*2+COLUMN())))))</f>
        <v/>
      </c>
    </row>
    <row r="96" spans="1:2" ht="30.75" customHeight="1" x14ac:dyDescent="0.2">
      <c r="A96" s="47"/>
      <c r="B96" s="47"/>
    </row>
  </sheetData>
  <sheetProtection sheet="1" objects="1" scenarios="1" formatCells="0" formatColumns="0" formatRows="0"/>
  <phoneticPr fontId="8"/>
  <dataValidations count="6">
    <dataValidation type="list" allowBlank="1" showInputMessage="1" showErrorMessage="1" sqref="E3" xr:uid="{5E645D0B-3269-4EA7-9EE6-4BB1B169F403}">
      <formula1>"出席番号順,男女別（男子が先）,男女別（女子が先）,五十音順"</formula1>
    </dataValidation>
    <dataValidation type="whole" allowBlank="1" showInputMessage="1" showErrorMessage="1" error="1～4 の数字を入力してください" sqref="E4" xr:uid="{6DC0D097-33EC-44EB-A01B-C222BB73EBB7}">
      <formula1>1</formula1>
      <formula2>4</formula2>
    </dataValidation>
    <dataValidation type="list" allowBlank="1" showInputMessage="1" showErrorMessage="1" sqref="E5" xr:uid="{DD6D244E-23F5-4BAE-B76B-03EB04B2C31C}">
      <formula1>"する,しない"</formula1>
    </dataValidation>
    <dataValidation type="list" allowBlank="1" showInputMessage="1" showErrorMessage="1" sqref="E6" xr:uid="{EE042EB3-9771-4844-B7A8-6F49D2A03F4C}">
      <formula1>"フルネーム,名字だけ,名前だけ"</formula1>
    </dataValidation>
    <dataValidation type="list" allowBlank="1" showInputMessage="1" showErrorMessage="1" sqref="E7" xr:uid="{3FABE2FC-C0CB-43F6-964C-2F9DE70902A3}">
      <formula1>"学年と組と番号,学年と組,なし"</formula1>
    </dataValidation>
    <dataValidation type="list" allowBlank="1" showInputMessage="1" showErrorMessage="1" sqref="E8" xr:uid="{FACF5D56-70C9-4C7B-87CF-CE14470DC9EC}">
      <formula1>"あり,なし"</formula1>
    </dataValidation>
  </dataValidations>
  <hyperlinks>
    <hyperlink ref="D1" location="ホーム!A1" display="◀ ホームへ戻る" xr:uid="{6B29B2BD-AA50-4F43-A0FD-E58DDADCF597}"/>
  </hyperlinks>
  <pageMargins left="0.39370078740157477" right="0" top="0.49212598425196852" bottom="0" header="0" footer="0"/>
  <pageSetup paperSize="9" orientation="portrait" r:id="rId1"/>
  <rowBreaks count="5" manualBreakCount="5">
    <brk id="16" max="16383" man="1"/>
    <brk id="32" max="16383" man="1"/>
    <brk id="48" max="16383" man="1"/>
    <brk id="64" max="16383" man="1"/>
    <brk id="80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F929E4A-125D-44FF-9F21-39F0DBF06A4E}">
            <xm:f>AND($E$8="あり",INDEX(計算!$AK$5:$AK$52,INT((ROW()-1)/4)*2+COLUMN())&lt;&gt;"",MOD(ROW()-1,4)=0)</xm:f>
            <x14:dxf>
              <border>
                <left style="dashed">
                  <color rgb="FF808080"/>
                </left>
                <right style="dashed">
                  <color rgb="FF808080"/>
                </right>
                <top style="dashed">
                  <color rgb="FF808080"/>
                </top>
              </border>
            </x14:dxf>
          </x14:cfRule>
          <x14:cfRule type="expression" priority="2" id="{384778EA-DD78-4E58-9ED3-7A49B13FEF9D}">
            <xm:f>AND($E$8="あり",INDEX(計算!$AK$5:$AK$52,INT((ROW()-1)/4)*2+COLUMN())&lt;&gt;"",MOD(ROW()-1,4)=1)</xm:f>
            <x14:dxf>
              <border>
                <left style="dashed">
                  <color rgb="FF808080"/>
                </left>
                <right style="dashed">
                  <color rgb="FF808080"/>
                </right>
              </border>
            </x14:dxf>
          </x14:cfRule>
          <x14:cfRule type="expression" priority="3" id="{9117BB47-ECDC-4D9A-8A7C-8702ADA15EEC}">
            <xm:f>AND($E$8="あり",INDEX(計算!$AK$5:$AK$52,INT((ROW()-1)/4)*2+COLUMN())&lt;&gt;"",MOD(ROW()-1,4)=2)</xm:f>
            <x14:dxf>
              <border>
                <left style="dashed">
                  <color rgb="FF808080"/>
                </left>
                <right style="dashed">
                  <color rgb="FF808080"/>
                </right>
              </border>
            </x14:dxf>
          </x14:cfRule>
          <x14:cfRule type="expression" priority="4" id="{8405D004-5027-4A06-B5B2-EA0B7EFC6E82}">
            <xm:f>AND($E$8="あり",INDEX(計算!$AK$5:$AK$52,INT((ROW()-1)/4)*2+COLUMN())&lt;&gt;"",MOD(ROW()-1,4)=3)</xm:f>
            <x14:dxf>
              <border>
                <left style="dashed">
                  <color rgb="FF808080"/>
                </left>
                <right style="dashed">
                  <color rgb="FF808080"/>
                </right>
                <bottom style="dashed">
                  <color rgb="FF808080"/>
                </bottom>
              </border>
            </x14:dxf>
          </x14:cfRule>
          <xm:sqref>A1:B96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ED846-47FF-4925-B77A-B543FFFEFF72}">
  <sheetPr>
    <tabColor rgb="FF70AD47"/>
  </sheetPr>
  <dimension ref="A1:M49"/>
  <sheetViews>
    <sheetView showGridLines="0" topLeftCell="B1" zoomScaleNormal="100" workbookViewId="0"/>
  </sheetViews>
  <sheetFormatPr defaultRowHeight="13" x14ac:dyDescent="0.2"/>
  <cols>
    <col min="1" max="1" width="0.17578125" style="1" hidden="1" customWidth="1"/>
    <col min="2" max="2" width="6.64453125" style="1" customWidth="1"/>
    <col min="3" max="3" width="18.64453125" style="1" customWidth="1"/>
    <col min="4" max="4" width="20.64453125" style="1" customWidth="1"/>
    <col min="5" max="5" width="6.64453125" style="1" customWidth="1"/>
    <col min="6" max="7" width="10.64453125" style="1" customWidth="1"/>
    <col min="8" max="9" width="12.64453125" style="1" customWidth="1"/>
    <col min="10" max="10" width="9.64453125" style="1" customWidth="1"/>
    <col min="11" max="11" width="3.64453125" style="1" customWidth="1"/>
    <col min="12" max="12" width="14.64453125" style="1" customWidth="1"/>
    <col min="13" max="13" width="22.64453125" style="1" customWidth="1"/>
    <col min="14" max="16384" width="8.9375" style="1"/>
  </cols>
  <sheetData>
    <row r="1" spans="1:13" ht="18.5" x14ac:dyDescent="0.2">
      <c r="B1" s="2" t="s">
        <v>152</v>
      </c>
      <c r="L1" s="8" t="s">
        <v>48</v>
      </c>
    </row>
    <row r="2" spans="1:13" x14ac:dyDescent="0.2">
      <c r="B2" s="3" t="s">
        <v>153</v>
      </c>
      <c r="L2" s="5" t="s">
        <v>57</v>
      </c>
      <c r="M2" s="5"/>
    </row>
    <row r="3" spans="1:13" x14ac:dyDescent="0.2">
      <c r="L3" s="24" t="s">
        <v>59</v>
      </c>
      <c r="M3" s="12" t="s">
        <v>60</v>
      </c>
    </row>
    <row r="4" spans="1:13" x14ac:dyDescent="0.2">
      <c r="B4" s="4" t="s">
        <v>1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22</v>
      </c>
    </row>
    <row r="5" spans="1:13" x14ac:dyDescent="0.2">
      <c r="A5" s="1" t="str">
        <f>IF(ROW()-4&lt;=計算!$AH$5,INDEX(計算!$Y$5:$AB$49,ROW()-4,計算!$AN$30),"")</f>
        <v/>
      </c>
      <c r="B5" s="10" t="str">
        <f>IF($A5="","",INDEX(計算!$B$5:$B$49,$A5))</f>
        <v/>
      </c>
      <c r="C5" s="1" t="str">
        <f>IF($A5="","",INDEX(計算!$D$5:$D$49,$A5))</f>
        <v/>
      </c>
      <c r="D5" s="1" t="str">
        <f>IF($A5="","",INDEX(計算!$E$5:$E$49,$A5))</f>
        <v/>
      </c>
      <c r="E5" s="10" t="str">
        <f>IF($A5="","",INDEX(計算!$F$5:$F$49,$A5))</f>
        <v/>
      </c>
      <c r="F5" s="1" t="str">
        <f>IF($A5="","",INDEX(計算!$G$5:$G$49,$A5))</f>
        <v/>
      </c>
      <c r="G5" s="1" t="str">
        <f>IF($A5="","",INDEX(計算!$H$5:$H$49,$A5))</f>
        <v/>
      </c>
      <c r="H5" s="1" t="str">
        <f>IF($A5="","",INDEX(計算!$I$5:$I$49,$A5))</f>
        <v/>
      </c>
      <c r="I5" s="1" t="str">
        <f>IF($A5="","",INDEX(計算!$J$5:$J$49,$A5))</f>
        <v/>
      </c>
      <c r="J5" s="10" t="str">
        <f>IF($A5="","",INDEX(計算!$W$5:$W$49,$A5))</f>
        <v/>
      </c>
    </row>
    <row r="6" spans="1:13" x14ac:dyDescent="0.2">
      <c r="A6" s="1" t="str">
        <f>IF(ROW()-4&lt;=計算!$AH$5,INDEX(計算!$Y$5:$AB$49,ROW()-4,計算!$AN$30),"")</f>
        <v/>
      </c>
      <c r="B6" s="10" t="str">
        <f>IF($A6="","",INDEX(計算!$B$5:$B$49,$A6))</f>
        <v/>
      </c>
      <c r="C6" s="1" t="str">
        <f>IF($A6="","",INDEX(計算!$D$5:$D$49,$A6))</f>
        <v/>
      </c>
      <c r="D6" s="1" t="str">
        <f>IF($A6="","",INDEX(計算!$E$5:$E$49,$A6))</f>
        <v/>
      </c>
      <c r="E6" s="10" t="str">
        <f>IF($A6="","",INDEX(計算!$F$5:$F$49,$A6))</f>
        <v/>
      </c>
      <c r="F6" s="1" t="str">
        <f>IF($A6="","",INDEX(計算!$G$5:$G$49,$A6))</f>
        <v/>
      </c>
      <c r="G6" s="1" t="str">
        <f>IF($A6="","",INDEX(計算!$H$5:$H$49,$A6))</f>
        <v/>
      </c>
      <c r="H6" s="1" t="str">
        <f>IF($A6="","",INDEX(計算!$I$5:$I$49,$A6))</f>
        <v/>
      </c>
      <c r="I6" s="1" t="str">
        <f>IF($A6="","",INDEX(計算!$J$5:$J$49,$A6))</f>
        <v/>
      </c>
      <c r="J6" s="10" t="str">
        <f>IF($A6="","",INDEX(計算!$W$5:$W$49,$A6))</f>
        <v/>
      </c>
    </row>
    <row r="7" spans="1:13" x14ac:dyDescent="0.2">
      <c r="A7" s="1" t="str">
        <f>IF(ROW()-4&lt;=計算!$AH$5,INDEX(計算!$Y$5:$AB$49,ROW()-4,計算!$AN$30),"")</f>
        <v/>
      </c>
      <c r="B7" s="10" t="str">
        <f>IF($A7="","",INDEX(計算!$B$5:$B$49,$A7))</f>
        <v/>
      </c>
      <c r="C7" s="1" t="str">
        <f>IF($A7="","",INDEX(計算!$D$5:$D$49,$A7))</f>
        <v/>
      </c>
      <c r="D7" s="1" t="str">
        <f>IF($A7="","",INDEX(計算!$E$5:$E$49,$A7))</f>
        <v/>
      </c>
      <c r="E7" s="10" t="str">
        <f>IF($A7="","",INDEX(計算!$F$5:$F$49,$A7))</f>
        <v/>
      </c>
      <c r="F7" s="1" t="str">
        <f>IF($A7="","",INDEX(計算!$G$5:$G$49,$A7))</f>
        <v/>
      </c>
      <c r="G7" s="1" t="str">
        <f>IF($A7="","",INDEX(計算!$H$5:$H$49,$A7))</f>
        <v/>
      </c>
      <c r="H7" s="1" t="str">
        <f>IF($A7="","",INDEX(計算!$I$5:$I$49,$A7))</f>
        <v/>
      </c>
      <c r="I7" s="1" t="str">
        <f>IF($A7="","",INDEX(計算!$J$5:$J$49,$A7))</f>
        <v/>
      </c>
      <c r="J7" s="10" t="str">
        <f>IF($A7="","",INDEX(計算!$W$5:$W$49,$A7))</f>
        <v/>
      </c>
    </row>
    <row r="8" spans="1:13" x14ac:dyDescent="0.2">
      <c r="A8" s="1" t="str">
        <f>IF(ROW()-4&lt;=計算!$AH$5,INDEX(計算!$Y$5:$AB$49,ROW()-4,計算!$AN$30),"")</f>
        <v/>
      </c>
      <c r="B8" s="10" t="str">
        <f>IF($A8="","",INDEX(計算!$B$5:$B$49,$A8))</f>
        <v/>
      </c>
      <c r="C8" s="1" t="str">
        <f>IF($A8="","",INDEX(計算!$D$5:$D$49,$A8))</f>
        <v/>
      </c>
      <c r="D8" s="1" t="str">
        <f>IF($A8="","",INDEX(計算!$E$5:$E$49,$A8))</f>
        <v/>
      </c>
      <c r="E8" s="10" t="str">
        <f>IF($A8="","",INDEX(計算!$F$5:$F$49,$A8))</f>
        <v/>
      </c>
      <c r="F8" s="1" t="str">
        <f>IF($A8="","",INDEX(計算!$G$5:$G$49,$A8))</f>
        <v/>
      </c>
      <c r="G8" s="1" t="str">
        <f>IF($A8="","",INDEX(計算!$H$5:$H$49,$A8))</f>
        <v/>
      </c>
      <c r="H8" s="1" t="str">
        <f>IF($A8="","",INDEX(計算!$I$5:$I$49,$A8))</f>
        <v/>
      </c>
      <c r="I8" s="1" t="str">
        <f>IF($A8="","",INDEX(計算!$J$5:$J$49,$A8))</f>
        <v/>
      </c>
      <c r="J8" s="10" t="str">
        <f>IF($A8="","",INDEX(計算!$W$5:$W$49,$A8))</f>
        <v/>
      </c>
    </row>
    <row r="9" spans="1:13" x14ac:dyDescent="0.2">
      <c r="A9" s="1" t="str">
        <f>IF(ROW()-4&lt;=計算!$AH$5,INDEX(計算!$Y$5:$AB$49,ROW()-4,計算!$AN$30),"")</f>
        <v/>
      </c>
      <c r="B9" s="10" t="str">
        <f>IF($A9="","",INDEX(計算!$B$5:$B$49,$A9))</f>
        <v/>
      </c>
      <c r="C9" s="1" t="str">
        <f>IF($A9="","",INDEX(計算!$D$5:$D$49,$A9))</f>
        <v/>
      </c>
      <c r="D9" s="1" t="str">
        <f>IF($A9="","",INDEX(計算!$E$5:$E$49,$A9))</f>
        <v/>
      </c>
      <c r="E9" s="10" t="str">
        <f>IF($A9="","",INDEX(計算!$F$5:$F$49,$A9))</f>
        <v/>
      </c>
      <c r="F9" s="1" t="str">
        <f>IF($A9="","",INDEX(計算!$G$5:$G$49,$A9))</f>
        <v/>
      </c>
      <c r="G9" s="1" t="str">
        <f>IF($A9="","",INDEX(計算!$H$5:$H$49,$A9))</f>
        <v/>
      </c>
      <c r="H9" s="1" t="str">
        <f>IF($A9="","",INDEX(計算!$I$5:$I$49,$A9))</f>
        <v/>
      </c>
      <c r="I9" s="1" t="str">
        <f>IF($A9="","",INDEX(計算!$J$5:$J$49,$A9))</f>
        <v/>
      </c>
      <c r="J9" s="10" t="str">
        <f>IF($A9="","",INDEX(計算!$W$5:$W$49,$A9))</f>
        <v/>
      </c>
    </row>
    <row r="10" spans="1:13" x14ac:dyDescent="0.2">
      <c r="A10" s="1" t="str">
        <f>IF(ROW()-4&lt;=計算!$AH$5,INDEX(計算!$Y$5:$AB$49,ROW()-4,計算!$AN$30),"")</f>
        <v/>
      </c>
      <c r="B10" s="10" t="str">
        <f>IF($A10="","",INDEX(計算!$B$5:$B$49,$A10))</f>
        <v/>
      </c>
      <c r="C10" s="1" t="str">
        <f>IF($A10="","",INDEX(計算!$D$5:$D$49,$A10))</f>
        <v/>
      </c>
      <c r="D10" s="1" t="str">
        <f>IF($A10="","",INDEX(計算!$E$5:$E$49,$A10))</f>
        <v/>
      </c>
      <c r="E10" s="10" t="str">
        <f>IF($A10="","",INDEX(計算!$F$5:$F$49,$A10))</f>
        <v/>
      </c>
      <c r="F10" s="1" t="str">
        <f>IF($A10="","",INDEX(計算!$G$5:$G$49,$A10))</f>
        <v/>
      </c>
      <c r="G10" s="1" t="str">
        <f>IF($A10="","",INDEX(計算!$H$5:$H$49,$A10))</f>
        <v/>
      </c>
      <c r="H10" s="1" t="str">
        <f>IF($A10="","",INDEX(計算!$I$5:$I$49,$A10))</f>
        <v/>
      </c>
      <c r="I10" s="1" t="str">
        <f>IF($A10="","",INDEX(計算!$J$5:$J$49,$A10))</f>
        <v/>
      </c>
      <c r="J10" s="10" t="str">
        <f>IF($A10="","",INDEX(計算!$W$5:$W$49,$A10))</f>
        <v/>
      </c>
    </row>
    <row r="11" spans="1:13" x14ac:dyDescent="0.2">
      <c r="A11" s="1" t="str">
        <f>IF(ROW()-4&lt;=計算!$AH$5,INDEX(計算!$Y$5:$AB$49,ROW()-4,計算!$AN$30),"")</f>
        <v/>
      </c>
      <c r="B11" s="10" t="str">
        <f>IF($A11="","",INDEX(計算!$B$5:$B$49,$A11))</f>
        <v/>
      </c>
      <c r="C11" s="1" t="str">
        <f>IF($A11="","",INDEX(計算!$D$5:$D$49,$A11))</f>
        <v/>
      </c>
      <c r="D11" s="1" t="str">
        <f>IF($A11="","",INDEX(計算!$E$5:$E$49,$A11))</f>
        <v/>
      </c>
      <c r="E11" s="10" t="str">
        <f>IF($A11="","",INDEX(計算!$F$5:$F$49,$A11))</f>
        <v/>
      </c>
      <c r="F11" s="1" t="str">
        <f>IF($A11="","",INDEX(計算!$G$5:$G$49,$A11))</f>
        <v/>
      </c>
      <c r="G11" s="1" t="str">
        <f>IF($A11="","",INDEX(計算!$H$5:$H$49,$A11))</f>
        <v/>
      </c>
      <c r="H11" s="1" t="str">
        <f>IF($A11="","",INDEX(計算!$I$5:$I$49,$A11))</f>
        <v/>
      </c>
      <c r="I11" s="1" t="str">
        <f>IF($A11="","",INDEX(計算!$J$5:$J$49,$A11))</f>
        <v/>
      </c>
      <c r="J11" s="10" t="str">
        <f>IF($A11="","",INDEX(計算!$W$5:$W$49,$A11))</f>
        <v/>
      </c>
    </row>
    <row r="12" spans="1:13" x14ac:dyDescent="0.2">
      <c r="A12" s="1" t="str">
        <f>IF(ROW()-4&lt;=計算!$AH$5,INDEX(計算!$Y$5:$AB$49,ROW()-4,計算!$AN$30),"")</f>
        <v/>
      </c>
      <c r="B12" s="10" t="str">
        <f>IF($A12="","",INDEX(計算!$B$5:$B$49,$A12))</f>
        <v/>
      </c>
      <c r="C12" s="1" t="str">
        <f>IF($A12="","",INDEX(計算!$D$5:$D$49,$A12))</f>
        <v/>
      </c>
      <c r="D12" s="1" t="str">
        <f>IF($A12="","",INDEX(計算!$E$5:$E$49,$A12))</f>
        <v/>
      </c>
      <c r="E12" s="10" t="str">
        <f>IF($A12="","",INDEX(計算!$F$5:$F$49,$A12))</f>
        <v/>
      </c>
      <c r="F12" s="1" t="str">
        <f>IF($A12="","",INDEX(計算!$G$5:$G$49,$A12))</f>
        <v/>
      </c>
      <c r="G12" s="1" t="str">
        <f>IF($A12="","",INDEX(計算!$H$5:$H$49,$A12))</f>
        <v/>
      </c>
      <c r="H12" s="1" t="str">
        <f>IF($A12="","",INDEX(計算!$I$5:$I$49,$A12))</f>
        <v/>
      </c>
      <c r="I12" s="1" t="str">
        <f>IF($A12="","",INDEX(計算!$J$5:$J$49,$A12))</f>
        <v/>
      </c>
      <c r="J12" s="10" t="str">
        <f>IF($A12="","",INDEX(計算!$W$5:$W$49,$A12))</f>
        <v/>
      </c>
    </row>
    <row r="13" spans="1:13" x14ac:dyDescent="0.2">
      <c r="A13" s="1" t="str">
        <f>IF(ROW()-4&lt;=計算!$AH$5,INDEX(計算!$Y$5:$AB$49,ROW()-4,計算!$AN$30),"")</f>
        <v/>
      </c>
      <c r="B13" s="10" t="str">
        <f>IF($A13="","",INDEX(計算!$B$5:$B$49,$A13))</f>
        <v/>
      </c>
      <c r="C13" s="1" t="str">
        <f>IF($A13="","",INDEX(計算!$D$5:$D$49,$A13))</f>
        <v/>
      </c>
      <c r="D13" s="1" t="str">
        <f>IF($A13="","",INDEX(計算!$E$5:$E$49,$A13))</f>
        <v/>
      </c>
      <c r="E13" s="10" t="str">
        <f>IF($A13="","",INDEX(計算!$F$5:$F$49,$A13))</f>
        <v/>
      </c>
      <c r="F13" s="1" t="str">
        <f>IF($A13="","",INDEX(計算!$G$5:$G$49,$A13))</f>
        <v/>
      </c>
      <c r="G13" s="1" t="str">
        <f>IF($A13="","",INDEX(計算!$H$5:$H$49,$A13))</f>
        <v/>
      </c>
      <c r="H13" s="1" t="str">
        <f>IF($A13="","",INDEX(計算!$I$5:$I$49,$A13))</f>
        <v/>
      </c>
      <c r="I13" s="1" t="str">
        <f>IF($A13="","",INDEX(計算!$J$5:$J$49,$A13))</f>
        <v/>
      </c>
      <c r="J13" s="10" t="str">
        <f>IF($A13="","",INDEX(計算!$W$5:$W$49,$A13))</f>
        <v/>
      </c>
    </row>
    <row r="14" spans="1:13" x14ac:dyDescent="0.2">
      <c r="A14" s="1" t="str">
        <f>IF(ROW()-4&lt;=計算!$AH$5,INDEX(計算!$Y$5:$AB$49,ROW()-4,計算!$AN$30),"")</f>
        <v/>
      </c>
      <c r="B14" s="10" t="str">
        <f>IF($A14="","",INDEX(計算!$B$5:$B$49,$A14))</f>
        <v/>
      </c>
      <c r="C14" s="1" t="str">
        <f>IF($A14="","",INDEX(計算!$D$5:$D$49,$A14))</f>
        <v/>
      </c>
      <c r="D14" s="1" t="str">
        <f>IF($A14="","",INDEX(計算!$E$5:$E$49,$A14))</f>
        <v/>
      </c>
      <c r="E14" s="10" t="str">
        <f>IF($A14="","",INDEX(計算!$F$5:$F$49,$A14))</f>
        <v/>
      </c>
      <c r="F14" s="1" t="str">
        <f>IF($A14="","",INDEX(計算!$G$5:$G$49,$A14))</f>
        <v/>
      </c>
      <c r="G14" s="1" t="str">
        <f>IF($A14="","",INDEX(計算!$H$5:$H$49,$A14))</f>
        <v/>
      </c>
      <c r="H14" s="1" t="str">
        <f>IF($A14="","",INDEX(計算!$I$5:$I$49,$A14))</f>
        <v/>
      </c>
      <c r="I14" s="1" t="str">
        <f>IF($A14="","",INDEX(計算!$J$5:$J$49,$A14))</f>
        <v/>
      </c>
      <c r="J14" s="10" t="str">
        <f>IF($A14="","",INDEX(計算!$W$5:$W$49,$A14))</f>
        <v/>
      </c>
    </row>
    <row r="15" spans="1:13" x14ac:dyDescent="0.2">
      <c r="A15" s="1" t="str">
        <f>IF(ROW()-4&lt;=計算!$AH$5,INDEX(計算!$Y$5:$AB$49,ROW()-4,計算!$AN$30),"")</f>
        <v/>
      </c>
      <c r="B15" s="10" t="str">
        <f>IF($A15="","",INDEX(計算!$B$5:$B$49,$A15))</f>
        <v/>
      </c>
      <c r="C15" s="1" t="str">
        <f>IF($A15="","",INDEX(計算!$D$5:$D$49,$A15))</f>
        <v/>
      </c>
      <c r="D15" s="1" t="str">
        <f>IF($A15="","",INDEX(計算!$E$5:$E$49,$A15))</f>
        <v/>
      </c>
      <c r="E15" s="10" t="str">
        <f>IF($A15="","",INDEX(計算!$F$5:$F$49,$A15))</f>
        <v/>
      </c>
      <c r="F15" s="1" t="str">
        <f>IF($A15="","",INDEX(計算!$G$5:$G$49,$A15))</f>
        <v/>
      </c>
      <c r="G15" s="1" t="str">
        <f>IF($A15="","",INDEX(計算!$H$5:$H$49,$A15))</f>
        <v/>
      </c>
      <c r="H15" s="1" t="str">
        <f>IF($A15="","",INDEX(計算!$I$5:$I$49,$A15))</f>
        <v/>
      </c>
      <c r="I15" s="1" t="str">
        <f>IF($A15="","",INDEX(計算!$J$5:$J$49,$A15))</f>
        <v/>
      </c>
      <c r="J15" s="10" t="str">
        <f>IF($A15="","",INDEX(計算!$W$5:$W$49,$A15))</f>
        <v/>
      </c>
    </row>
    <row r="16" spans="1:13" x14ac:dyDescent="0.2">
      <c r="A16" s="1" t="str">
        <f>IF(ROW()-4&lt;=計算!$AH$5,INDEX(計算!$Y$5:$AB$49,ROW()-4,計算!$AN$30),"")</f>
        <v/>
      </c>
      <c r="B16" s="10" t="str">
        <f>IF($A16="","",INDEX(計算!$B$5:$B$49,$A16))</f>
        <v/>
      </c>
      <c r="C16" s="1" t="str">
        <f>IF($A16="","",INDEX(計算!$D$5:$D$49,$A16))</f>
        <v/>
      </c>
      <c r="D16" s="1" t="str">
        <f>IF($A16="","",INDEX(計算!$E$5:$E$49,$A16))</f>
        <v/>
      </c>
      <c r="E16" s="10" t="str">
        <f>IF($A16="","",INDEX(計算!$F$5:$F$49,$A16))</f>
        <v/>
      </c>
      <c r="F16" s="1" t="str">
        <f>IF($A16="","",INDEX(計算!$G$5:$G$49,$A16))</f>
        <v/>
      </c>
      <c r="G16" s="1" t="str">
        <f>IF($A16="","",INDEX(計算!$H$5:$H$49,$A16))</f>
        <v/>
      </c>
      <c r="H16" s="1" t="str">
        <f>IF($A16="","",INDEX(計算!$I$5:$I$49,$A16))</f>
        <v/>
      </c>
      <c r="I16" s="1" t="str">
        <f>IF($A16="","",INDEX(計算!$J$5:$J$49,$A16))</f>
        <v/>
      </c>
      <c r="J16" s="10" t="str">
        <f>IF($A16="","",INDEX(計算!$W$5:$W$49,$A16))</f>
        <v/>
      </c>
    </row>
    <row r="17" spans="1:10" x14ac:dyDescent="0.2">
      <c r="A17" s="1" t="str">
        <f>IF(ROW()-4&lt;=計算!$AH$5,INDEX(計算!$Y$5:$AB$49,ROW()-4,計算!$AN$30),"")</f>
        <v/>
      </c>
      <c r="B17" s="10" t="str">
        <f>IF($A17="","",INDEX(計算!$B$5:$B$49,$A17))</f>
        <v/>
      </c>
      <c r="C17" s="1" t="str">
        <f>IF($A17="","",INDEX(計算!$D$5:$D$49,$A17))</f>
        <v/>
      </c>
      <c r="D17" s="1" t="str">
        <f>IF($A17="","",INDEX(計算!$E$5:$E$49,$A17))</f>
        <v/>
      </c>
      <c r="E17" s="10" t="str">
        <f>IF($A17="","",INDEX(計算!$F$5:$F$49,$A17))</f>
        <v/>
      </c>
      <c r="F17" s="1" t="str">
        <f>IF($A17="","",INDEX(計算!$G$5:$G$49,$A17))</f>
        <v/>
      </c>
      <c r="G17" s="1" t="str">
        <f>IF($A17="","",INDEX(計算!$H$5:$H$49,$A17))</f>
        <v/>
      </c>
      <c r="H17" s="1" t="str">
        <f>IF($A17="","",INDEX(計算!$I$5:$I$49,$A17))</f>
        <v/>
      </c>
      <c r="I17" s="1" t="str">
        <f>IF($A17="","",INDEX(計算!$J$5:$J$49,$A17))</f>
        <v/>
      </c>
      <c r="J17" s="10" t="str">
        <f>IF($A17="","",INDEX(計算!$W$5:$W$49,$A17))</f>
        <v/>
      </c>
    </row>
    <row r="18" spans="1:10" x14ac:dyDescent="0.2">
      <c r="A18" s="1" t="str">
        <f>IF(ROW()-4&lt;=計算!$AH$5,INDEX(計算!$Y$5:$AB$49,ROW()-4,計算!$AN$30),"")</f>
        <v/>
      </c>
      <c r="B18" s="10" t="str">
        <f>IF($A18="","",INDEX(計算!$B$5:$B$49,$A18))</f>
        <v/>
      </c>
      <c r="C18" s="1" t="str">
        <f>IF($A18="","",INDEX(計算!$D$5:$D$49,$A18))</f>
        <v/>
      </c>
      <c r="D18" s="1" t="str">
        <f>IF($A18="","",INDEX(計算!$E$5:$E$49,$A18))</f>
        <v/>
      </c>
      <c r="E18" s="10" t="str">
        <f>IF($A18="","",INDEX(計算!$F$5:$F$49,$A18))</f>
        <v/>
      </c>
      <c r="F18" s="1" t="str">
        <f>IF($A18="","",INDEX(計算!$G$5:$G$49,$A18))</f>
        <v/>
      </c>
      <c r="G18" s="1" t="str">
        <f>IF($A18="","",INDEX(計算!$H$5:$H$49,$A18))</f>
        <v/>
      </c>
      <c r="H18" s="1" t="str">
        <f>IF($A18="","",INDEX(計算!$I$5:$I$49,$A18))</f>
        <v/>
      </c>
      <c r="I18" s="1" t="str">
        <f>IF($A18="","",INDEX(計算!$J$5:$J$49,$A18))</f>
        <v/>
      </c>
      <c r="J18" s="10" t="str">
        <f>IF($A18="","",INDEX(計算!$W$5:$W$49,$A18))</f>
        <v/>
      </c>
    </row>
    <row r="19" spans="1:10" x14ac:dyDescent="0.2">
      <c r="A19" s="1" t="str">
        <f>IF(ROW()-4&lt;=計算!$AH$5,INDEX(計算!$Y$5:$AB$49,ROW()-4,計算!$AN$30),"")</f>
        <v/>
      </c>
      <c r="B19" s="10" t="str">
        <f>IF($A19="","",INDEX(計算!$B$5:$B$49,$A19))</f>
        <v/>
      </c>
      <c r="C19" s="1" t="str">
        <f>IF($A19="","",INDEX(計算!$D$5:$D$49,$A19))</f>
        <v/>
      </c>
      <c r="D19" s="1" t="str">
        <f>IF($A19="","",INDEX(計算!$E$5:$E$49,$A19))</f>
        <v/>
      </c>
      <c r="E19" s="10" t="str">
        <f>IF($A19="","",INDEX(計算!$F$5:$F$49,$A19))</f>
        <v/>
      </c>
      <c r="F19" s="1" t="str">
        <f>IF($A19="","",INDEX(計算!$G$5:$G$49,$A19))</f>
        <v/>
      </c>
      <c r="G19" s="1" t="str">
        <f>IF($A19="","",INDEX(計算!$H$5:$H$49,$A19))</f>
        <v/>
      </c>
      <c r="H19" s="1" t="str">
        <f>IF($A19="","",INDEX(計算!$I$5:$I$49,$A19))</f>
        <v/>
      </c>
      <c r="I19" s="1" t="str">
        <f>IF($A19="","",INDEX(計算!$J$5:$J$49,$A19))</f>
        <v/>
      </c>
      <c r="J19" s="10" t="str">
        <f>IF($A19="","",INDEX(計算!$W$5:$W$49,$A19))</f>
        <v/>
      </c>
    </row>
    <row r="20" spans="1:10" x14ac:dyDescent="0.2">
      <c r="A20" s="1" t="str">
        <f>IF(ROW()-4&lt;=計算!$AH$5,INDEX(計算!$Y$5:$AB$49,ROW()-4,計算!$AN$30),"")</f>
        <v/>
      </c>
      <c r="B20" s="10" t="str">
        <f>IF($A20="","",INDEX(計算!$B$5:$B$49,$A20))</f>
        <v/>
      </c>
      <c r="C20" s="1" t="str">
        <f>IF($A20="","",INDEX(計算!$D$5:$D$49,$A20))</f>
        <v/>
      </c>
      <c r="D20" s="1" t="str">
        <f>IF($A20="","",INDEX(計算!$E$5:$E$49,$A20))</f>
        <v/>
      </c>
      <c r="E20" s="10" t="str">
        <f>IF($A20="","",INDEX(計算!$F$5:$F$49,$A20))</f>
        <v/>
      </c>
      <c r="F20" s="1" t="str">
        <f>IF($A20="","",INDEX(計算!$G$5:$G$49,$A20))</f>
        <v/>
      </c>
      <c r="G20" s="1" t="str">
        <f>IF($A20="","",INDEX(計算!$H$5:$H$49,$A20))</f>
        <v/>
      </c>
      <c r="H20" s="1" t="str">
        <f>IF($A20="","",INDEX(計算!$I$5:$I$49,$A20))</f>
        <v/>
      </c>
      <c r="I20" s="1" t="str">
        <f>IF($A20="","",INDEX(計算!$J$5:$J$49,$A20))</f>
        <v/>
      </c>
      <c r="J20" s="10" t="str">
        <f>IF($A20="","",INDEX(計算!$W$5:$W$49,$A20))</f>
        <v/>
      </c>
    </row>
    <row r="21" spans="1:10" x14ac:dyDescent="0.2">
      <c r="A21" s="1" t="str">
        <f>IF(ROW()-4&lt;=計算!$AH$5,INDEX(計算!$Y$5:$AB$49,ROW()-4,計算!$AN$30),"")</f>
        <v/>
      </c>
      <c r="B21" s="10" t="str">
        <f>IF($A21="","",INDEX(計算!$B$5:$B$49,$A21))</f>
        <v/>
      </c>
      <c r="C21" s="1" t="str">
        <f>IF($A21="","",INDEX(計算!$D$5:$D$49,$A21))</f>
        <v/>
      </c>
      <c r="D21" s="1" t="str">
        <f>IF($A21="","",INDEX(計算!$E$5:$E$49,$A21))</f>
        <v/>
      </c>
      <c r="E21" s="10" t="str">
        <f>IF($A21="","",INDEX(計算!$F$5:$F$49,$A21))</f>
        <v/>
      </c>
      <c r="F21" s="1" t="str">
        <f>IF($A21="","",INDEX(計算!$G$5:$G$49,$A21))</f>
        <v/>
      </c>
      <c r="G21" s="1" t="str">
        <f>IF($A21="","",INDEX(計算!$H$5:$H$49,$A21))</f>
        <v/>
      </c>
      <c r="H21" s="1" t="str">
        <f>IF($A21="","",INDEX(計算!$I$5:$I$49,$A21))</f>
        <v/>
      </c>
      <c r="I21" s="1" t="str">
        <f>IF($A21="","",INDEX(計算!$J$5:$J$49,$A21))</f>
        <v/>
      </c>
      <c r="J21" s="10" t="str">
        <f>IF($A21="","",INDEX(計算!$W$5:$W$49,$A21))</f>
        <v/>
      </c>
    </row>
    <row r="22" spans="1:10" x14ac:dyDescent="0.2">
      <c r="A22" s="1" t="str">
        <f>IF(ROW()-4&lt;=計算!$AH$5,INDEX(計算!$Y$5:$AB$49,ROW()-4,計算!$AN$30),"")</f>
        <v/>
      </c>
      <c r="B22" s="10" t="str">
        <f>IF($A22="","",INDEX(計算!$B$5:$B$49,$A22))</f>
        <v/>
      </c>
      <c r="C22" s="1" t="str">
        <f>IF($A22="","",INDEX(計算!$D$5:$D$49,$A22))</f>
        <v/>
      </c>
      <c r="D22" s="1" t="str">
        <f>IF($A22="","",INDEX(計算!$E$5:$E$49,$A22))</f>
        <v/>
      </c>
      <c r="E22" s="10" t="str">
        <f>IF($A22="","",INDEX(計算!$F$5:$F$49,$A22))</f>
        <v/>
      </c>
      <c r="F22" s="1" t="str">
        <f>IF($A22="","",INDEX(計算!$G$5:$G$49,$A22))</f>
        <v/>
      </c>
      <c r="G22" s="1" t="str">
        <f>IF($A22="","",INDEX(計算!$H$5:$H$49,$A22))</f>
        <v/>
      </c>
      <c r="H22" s="1" t="str">
        <f>IF($A22="","",INDEX(計算!$I$5:$I$49,$A22))</f>
        <v/>
      </c>
      <c r="I22" s="1" t="str">
        <f>IF($A22="","",INDEX(計算!$J$5:$J$49,$A22))</f>
        <v/>
      </c>
      <c r="J22" s="10" t="str">
        <f>IF($A22="","",INDEX(計算!$W$5:$W$49,$A22))</f>
        <v/>
      </c>
    </row>
    <row r="23" spans="1:10" x14ac:dyDescent="0.2">
      <c r="A23" s="1" t="str">
        <f>IF(ROW()-4&lt;=計算!$AH$5,INDEX(計算!$Y$5:$AB$49,ROW()-4,計算!$AN$30),"")</f>
        <v/>
      </c>
      <c r="B23" s="10" t="str">
        <f>IF($A23="","",INDEX(計算!$B$5:$B$49,$A23))</f>
        <v/>
      </c>
      <c r="C23" s="1" t="str">
        <f>IF($A23="","",INDEX(計算!$D$5:$D$49,$A23))</f>
        <v/>
      </c>
      <c r="D23" s="1" t="str">
        <f>IF($A23="","",INDEX(計算!$E$5:$E$49,$A23))</f>
        <v/>
      </c>
      <c r="E23" s="10" t="str">
        <f>IF($A23="","",INDEX(計算!$F$5:$F$49,$A23))</f>
        <v/>
      </c>
      <c r="F23" s="1" t="str">
        <f>IF($A23="","",INDEX(計算!$G$5:$G$49,$A23))</f>
        <v/>
      </c>
      <c r="G23" s="1" t="str">
        <f>IF($A23="","",INDEX(計算!$H$5:$H$49,$A23))</f>
        <v/>
      </c>
      <c r="H23" s="1" t="str">
        <f>IF($A23="","",INDEX(計算!$I$5:$I$49,$A23))</f>
        <v/>
      </c>
      <c r="I23" s="1" t="str">
        <f>IF($A23="","",INDEX(計算!$J$5:$J$49,$A23))</f>
        <v/>
      </c>
      <c r="J23" s="10" t="str">
        <f>IF($A23="","",INDEX(計算!$W$5:$W$49,$A23))</f>
        <v/>
      </c>
    </row>
    <row r="24" spans="1:10" x14ac:dyDescent="0.2">
      <c r="A24" s="1" t="str">
        <f>IF(ROW()-4&lt;=計算!$AH$5,INDEX(計算!$Y$5:$AB$49,ROW()-4,計算!$AN$30),"")</f>
        <v/>
      </c>
      <c r="B24" s="10" t="str">
        <f>IF($A24="","",INDEX(計算!$B$5:$B$49,$A24))</f>
        <v/>
      </c>
      <c r="C24" s="1" t="str">
        <f>IF($A24="","",INDEX(計算!$D$5:$D$49,$A24))</f>
        <v/>
      </c>
      <c r="D24" s="1" t="str">
        <f>IF($A24="","",INDEX(計算!$E$5:$E$49,$A24))</f>
        <v/>
      </c>
      <c r="E24" s="10" t="str">
        <f>IF($A24="","",INDEX(計算!$F$5:$F$49,$A24))</f>
        <v/>
      </c>
      <c r="F24" s="1" t="str">
        <f>IF($A24="","",INDEX(計算!$G$5:$G$49,$A24))</f>
        <v/>
      </c>
      <c r="G24" s="1" t="str">
        <f>IF($A24="","",INDEX(計算!$H$5:$H$49,$A24))</f>
        <v/>
      </c>
      <c r="H24" s="1" t="str">
        <f>IF($A24="","",INDEX(計算!$I$5:$I$49,$A24))</f>
        <v/>
      </c>
      <c r="I24" s="1" t="str">
        <f>IF($A24="","",INDEX(計算!$J$5:$J$49,$A24))</f>
        <v/>
      </c>
      <c r="J24" s="10" t="str">
        <f>IF($A24="","",INDEX(計算!$W$5:$W$49,$A24))</f>
        <v/>
      </c>
    </row>
    <row r="25" spans="1:10" x14ac:dyDescent="0.2">
      <c r="A25" s="1" t="str">
        <f>IF(ROW()-4&lt;=計算!$AH$5,INDEX(計算!$Y$5:$AB$49,ROW()-4,計算!$AN$30),"")</f>
        <v/>
      </c>
      <c r="B25" s="10" t="str">
        <f>IF($A25="","",INDEX(計算!$B$5:$B$49,$A25))</f>
        <v/>
      </c>
      <c r="C25" s="1" t="str">
        <f>IF($A25="","",INDEX(計算!$D$5:$D$49,$A25))</f>
        <v/>
      </c>
      <c r="D25" s="1" t="str">
        <f>IF($A25="","",INDEX(計算!$E$5:$E$49,$A25))</f>
        <v/>
      </c>
      <c r="E25" s="10" t="str">
        <f>IF($A25="","",INDEX(計算!$F$5:$F$49,$A25))</f>
        <v/>
      </c>
      <c r="F25" s="1" t="str">
        <f>IF($A25="","",INDEX(計算!$G$5:$G$49,$A25))</f>
        <v/>
      </c>
      <c r="G25" s="1" t="str">
        <f>IF($A25="","",INDEX(計算!$H$5:$H$49,$A25))</f>
        <v/>
      </c>
      <c r="H25" s="1" t="str">
        <f>IF($A25="","",INDEX(計算!$I$5:$I$49,$A25))</f>
        <v/>
      </c>
      <c r="I25" s="1" t="str">
        <f>IF($A25="","",INDEX(計算!$J$5:$J$49,$A25))</f>
        <v/>
      </c>
      <c r="J25" s="10" t="str">
        <f>IF($A25="","",INDEX(計算!$W$5:$W$49,$A25))</f>
        <v/>
      </c>
    </row>
    <row r="26" spans="1:10" x14ac:dyDescent="0.2">
      <c r="A26" s="1" t="str">
        <f>IF(ROW()-4&lt;=計算!$AH$5,INDEX(計算!$Y$5:$AB$49,ROW()-4,計算!$AN$30),"")</f>
        <v/>
      </c>
      <c r="B26" s="10" t="str">
        <f>IF($A26="","",INDEX(計算!$B$5:$B$49,$A26))</f>
        <v/>
      </c>
      <c r="C26" s="1" t="str">
        <f>IF($A26="","",INDEX(計算!$D$5:$D$49,$A26))</f>
        <v/>
      </c>
      <c r="D26" s="1" t="str">
        <f>IF($A26="","",INDEX(計算!$E$5:$E$49,$A26))</f>
        <v/>
      </c>
      <c r="E26" s="10" t="str">
        <f>IF($A26="","",INDEX(計算!$F$5:$F$49,$A26))</f>
        <v/>
      </c>
      <c r="F26" s="1" t="str">
        <f>IF($A26="","",INDEX(計算!$G$5:$G$49,$A26))</f>
        <v/>
      </c>
      <c r="G26" s="1" t="str">
        <f>IF($A26="","",INDEX(計算!$H$5:$H$49,$A26))</f>
        <v/>
      </c>
      <c r="H26" s="1" t="str">
        <f>IF($A26="","",INDEX(計算!$I$5:$I$49,$A26))</f>
        <v/>
      </c>
      <c r="I26" s="1" t="str">
        <f>IF($A26="","",INDEX(計算!$J$5:$J$49,$A26))</f>
        <v/>
      </c>
      <c r="J26" s="10" t="str">
        <f>IF($A26="","",INDEX(計算!$W$5:$W$49,$A26))</f>
        <v/>
      </c>
    </row>
    <row r="27" spans="1:10" x14ac:dyDescent="0.2">
      <c r="A27" s="1" t="str">
        <f>IF(ROW()-4&lt;=計算!$AH$5,INDEX(計算!$Y$5:$AB$49,ROW()-4,計算!$AN$30),"")</f>
        <v/>
      </c>
      <c r="B27" s="10" t="str">
        <f>IF($A27="","",INDEX(計算!$B$5:$B$49,$A27))</f>
        <v/>
      </c>
      <c r="C27" s="1" t="str">
        <f>IF($A27="","",INDEX(計算!$D$5:$D$49,$A27))</f>
        <v/>
      </c>
      <c r="D27" s="1" t="str">
        <f>IF($A27="","",INDEX(計算!$E$5:$E$49,$A27))</f>
        <v/>
      </c>
      <c r="E27" s="10" t="str">
        <f>IF($A27="","",INDEX(計算!$F$5:$F$49,$A27))</f>
        <v/>
      </c>
      <c r="F27" s="1" t="str">
        <f>IF($A27="","",INDEX(計算!$G$5:$G$49,$A27))</f>
        <v/>
      </c>
      <c r="G27" s="1" t="str">
        <f>IF($A27="","",INDEX(計算!$H$5:$H$49,$A27))</f>
        <v/>
      </c>
      <c r="H27" s="1" t="str">
        <f>IF($A27="","",INDEX(計算!$I$5:$I$49,$A27))</f>
        <v/>
      </c>
      <c r="I27" s="1" t="str">
        <f>IF($A27="","",INDEX(計算!$J$5:$J$49,$A27))</f>
        <v/>
      </c>
      <c r="J27" s="10" t="str">
        <f>IF($A27="","",INDEX(計算!$W$5:$W$49,$A27))</f>
        <v/>
      </c>
    </row>
    <row r="28" spans="1:10" x14ac:dyDescent="0.2">
      <c r="A28" s="1" t="str">
        <f>IF(ROW()-4&lt;=計算!$AH$5,INDEX(計算!$Y$5:$AB$49,ROW()-4,計算!$AN$30),"")</f>
        <v/>
      </c>
      <c r="B28" s="10" t="str">
        <f>IF($A28="","",INDEX(計算!$B$5:$B$49,$A28))</f>
        <v/>
      </c>
      <c r="C28" s="1" t="str">
        <f>IF($A28="","",INDEX(計算!$D$5:$D$49,$A28))</f>
        <v/>
      </c>
      <c r="D28" s="1" t="str">
        <f>IF($A28="","",INDEX(計算!$E$5:$E$49,$A28))</f>
        <v/>
      </c>
      <c r="E28" s="10" t="str">
        <f>IF($A28="","",INDEX(計算!$F$5:$F$49,$A28))</f>
        <v/>
      </c>
      <c r="F28" s="1" t="str">
        <f>IF($A28="","",INDEX(計算!$G$5:$G$49,$A28))</f>
        <v/>
      </c>
      <c r="G28" s="1" t="str">
        <f>IF($A28="","",INDEX(計算!$H$5:$H$49,$A28))</f>
        <v/>
      </c>
      <c r="H28" s="1" t="str">
        <f>IF($A28="","",INDEX(計算!$I$5:$I$49,$A28))</f>
        <v/>
      </c>
      <c r="I28" s="1" t="str">
        <f>IF($A28="","",INDEX(計算!$J$5:$J$49,$A28))</f>
        <v/>
      </c>
      <c r="J28" s="10" t="str">
        <f>IF($A28="","",INDEX(計算!$W$5:$W$49,$A28))</f>
        <v/>
      </c>
    </row>
    <row r="29" spans="1:10" x14ac:dyDescent="0.2">
      <c r="A29" s="1" t="str">
        <f>IF(ROW()-4&lt;=計算!$AH$5,INDEX(計算!$Y$5:$AB$49,ROW()-4,計算!$AN$30),"")</f>
        <v/>
      </c>
      <c r="B29" s="10" t="str">
        <f>IF($A29="","",INDEX(計算!$B$5:$B$49,$A29))</f>
        <v/>
      </c>
      <c r="C29" s="1" t="str">
        <f>IF($A29="","",INDEX(計算!$D$5:$D$49,$A29))</f>
        <v/>
      </c>
      <c r="D29" s="1" t="str">
        <f>IF($A29="","",INDEX(計算!$E$5:$E$49,$A29))</f>
        <v/>
      </c>
      <c r="E29" s="10" t="str">
        <f>IF($A29="","",INDEX(計算!$F$5:$F$49,$A29))</f>
        <v/>
      </c>
      <c r="F29" s="1" t="str">
        <f>IF($A29="","",INDEX(計算!$G$5:$G$49,$A29))</f>
        <v/>
      </c>
      <c r="G29" s="1" t="str">
        <f>IF($A29="","",INDEX(計算!$H$5:$H$49,$A29))</f>
        <v/>
      </c>
      <c r="H29" s="1" t="str">
        <f>IF($A29="","",INDEX(計算!$I$5:$I$49,$A29))</f>
        <v/>
      </c>
      <c r="I29" s="1" t="str">
        <f>IF($A29="","",INDEX(計算!$J$5:$J$49,$A29))</f>
        <v/>
      </c>
      <c r="J29" s="10" t="str">
        <f>IF($A29="","",INDEX(計算!$W$5:$W$49,$A29))</f>
        <v/>
      </c>
    </row>
    <row r="30" spans="1:10" x14ac:dyDescent="0.2">
      <c r="A30" s="1" t="str">
        <f>IF(ROW()-4&lt;=計算!$AH$5,INDEX(計算!$Y$5:$AB$49,ROW()-4,計算!$AN$30),"")</f>
        <v/>
      </c>
      <c r="B30" s="10" t="str">
        <f>IF($A30="","",INDEX(計算!$B$5:$B$49,$A30))</f>
        <v/>
      </c>
      <c r="C30" s="1" t="str">
        <f>IF($A30="","",INDEX(計算!$D$5:$D$49,$A30))</f>
        <v/>
      </c>
      <c r="D30" s="1" t="str">
        <f>IF($A30="","",INDEX(計算!$E$5:$E$49,$A30))</f>
        <v/>
      </c>
      <c r="E30" s="10" t="str">
        <f>IF($A30="","",INDEX(計算!$F$5:$F$49,$A30))</f>
        <v/>
      </c>
      <c r="F30" s="1" t="str">
        <f>IF($A30="","",INDEX(計算!$G$5:$G$49,$A30))</f>
        <v/>
      </c>
      <c r="G30" s="1" t="str">
        <f>IF($A30="","",INDEX(計算!$H$5:$H$49,$A30))</f>
        <v/>
      </c>
      <c r="H30" s="1" t="str">
        <f>IF($A30="","",INDEX(計算!$I$5:$I$49,$A30))</f>
        <v/>
      </c>
      <c r="I30" s="1" t="str">
        <f>IF($A30="","",INDEX(計算!$J$5:$J$49,$A30))</f>
        <v/>
      </c>
      <c r="J30" s="10" t="str">
        <f>IF($A30="","",INDEX(計算!$W$5:$W$49,$A30))</f>
        <v/>
      </c>
    </row>
    <row r="31" spans="1:10" x14ac:dyDescent="0.2">
      <c r="A31" s="1" t="str">
        <f>IF(ROW()-4&lt;=計算!$AH$5,INDEX(計算!$Y$5:$AB$49,ROW()-4,計算!$AN$30),"")</f>
        <v/>
      </c>
      <c r="B31" s="10" t="str">
        <f>IF($A31="","",INDEX(計算!$B$5:$B$49,$A31))</f>
        <v/>
      </c>
      <c r="C31" s="1" t="str">
        <f>IF($A31="","",INDEX(計算!$D$5:$D$49,$A31))</f>
        <v/>
      </c>
      <c r="D31" s="1" t="str">
        <f>IF($A31="","",INDEX(計算!$E$5:$E$49,$A31))</f>
        <v/>
      </c>
      <c r="E31" s="10" t="str">
        <f>IF($A31="","",INDEX(計算!$F$5:$F$49,$A31))</f>
        <v/>
      </c>
      <c r="F31" s="1" t="str">
        <f>IF($A31="","",INDEX(計算!$G$5:$G$49,$A31))</f>
        <v/>
      </c>
      <c r="G31" s="1" t="str">
        <f>IF($A31="","",INDEX(計算!$H$5:$H$49,$A31))</f>
        <v/>
      </c>
      <c r="H31" s="1" t="str">
        <f>IF($A31="","",INDEX(計算!$I$5:$I$49,$A31))</f>
        <v/>
      </c>
      <c r="I31" s="1" t="str">
        <f>IF($A31="","",INDEX(計算!$J$5:$J$49,$A31))</f>
        <v/>
      </c>
      <c r="J31" s="10" t="str">
        <f>IF($A31="","",INDEX(計算!$W$5:$W$49,$A31))</f>
        <v/>
      </c>
    </row>
    <row r="32" spans="1:10" x14ac:dyDescent="0.2">
      <c r="A32" s="1" t="str">
        <f>IF(ROW()-4&lt;=計算!$AH$5,INDEX(計算!$Y$5:$AB$49,ROW()-4,計算!$AN$30),"")</f>
        <v/>
      </c>
      <c r="B32" s="10" t="str">
        <f>IF($A32="","",INDEX(計算!$B$5:$B$49,$A32))</f>
        <v/>
      </c>
      <c r="C32" s="1" t="str">
        <f>IF($A32="","",INDEX(計算!$D$5:$D$49,$A32))</f>
        <v/>
      </c>
      <c r="D32" s="1" t="str">
        <f>IF($A32="","",INDEX(計算!$E$5:$E$49,$A32))</f>
        <v/>
      </c>
      <c r="E32" s="10" t="str">
        <f>IF($A32="","",INDEX(計算!$F$5:$F$49,$A32))</f>
        <v/>
      </c>
      <c r="F32" s="1" t="str">
        <f>IF($A32="","",INDEX(計算!$G$5:$G$49,$A32))</f>
        <v/>
      </c>
      <c r="G32" s="1" t="str">
        <f>IF($A32="","",INDEX(計算!$H$5:$H$49,$A32))</f>
        <v/>
      </c>
      <c r="H32" s="1" t="str">
        <f>IF($A32="","",INDEX(計算!$I$5:$I$49,$A32))</f>
        <v/>
      </c>
      <c r="I32" s="1" t="str">
        <f>IF($A32="","",INDEX(計算!$J$5:$J$49,$A32))</f>
        <v/>
      </c>
      <c r="J32" s="10" t="str">
        <f>IF($A32="","",INDEX(計算!$W$5:$W$49,$A32))</f>
        <v/>
      </c>
    </row>
    <row r="33" spans="1:10" x14ac:dyDescent="0.2">
      <c r="A33" s="1" t="str">
        <f>IF(ROW()-4&lt;=計算!$AH$5,INDEX(計算!$Y$5:$AB$49,ROW()-4,計算!$AN$30),"")</f>
        <v/>
      </c>
      <c r="B33" s="10" t="str">
        <f>IF($A33="","",INDEX(計算!$B$5:$B$49,$A33))</f>
        <v/>
      </c>
      <c r="C33" s="1" t="str">
        <f>IF($A33="","",INDEX(計算!$D$5:$D$49,$A33))</f>
        <v/>
      </c>
      <c r="D33" s="1" t="str">
        <f>IF($A33="","",INDEX(計算!$E$5:$E$49,$A33))</f>
        <v/>
      </c>
      <c r="E33" s="10" t="str">
        <f>IF($A33="","",INDEX(計算!$F$5:$F$49,$A33))</f>
        <v/>
      </c>
      <c r="F33" s="1" t="str">
        <f>IF($A33="","",INDEX(計算!$G$5:$G$49,$A33))</f>
        <v/>
      </c>
      <c r="G33" s="1" t="str">
        <f>IF($A33="","",INDEX(計算!$H$5:$H$49,$A33))</f>
        <v/>
      </c>
      <c r="H33" s="1" t="str">
        <f>IF($A33="","",INDEX(計算!$I$5:$I$49,$A33))</f>
        <v/>
      </c>
      <c r="I33" s="1" t="str">
        <f>IF($A33="","",INDEX(計算!$J$5:$J$49,$A33))</f>
        <v/>
      </c>
      <c r="J33" s="10" t="str">
        <f>IF($A33="","",INDEX(計算!$W$5:$W$49,$A33))</f>
        <v/>
      </c>
    </row>
    <row r="34" spans="1:10" x14ac:dyDescent="0.2">
      <c r="A34" s="1" t="str">
        <f>IF(ROW()-4&lt;=計算!$AH$5,INDEX(計算!$Y$5:$AB$49,ROW()-4,計算!$AN$30),"")</f>
        <v/>
      </c>
      <c r="B34" s="10" t="str">
        <f>IF($A34="","",INDEX(計算!$B$5:$B$49,$A34))</f>
        <v/>
      </c>
      <c r="C34" s="1" t="str">
        <f>IF($A34="","",INDEX(計算!$D$5:$D$49,$A34))</f>
        <v/>
      </c>
      <c r="D34" s="1" t="str">
        <f>IF($A34="","",INDEX(計算!$E$5:$E$49,$A34))</f>
        <v/>
      </c>
      <c r="E34" s="10" t="str">
        <f>IF($A34="","",INDEX(計算!$F$5:$F$49,$A34))</f>
        <v/>
      </c>
      <c r="F34" s="1" t="str">
        <f>IF($A34="","",INDEX(計算!$G$5:$G$49,$A34))</f>
        <v/>
      </c>
      <c r="G34" s="1" t="str">
        <f>IF($A34="","",INDEX(計算!$H$5:$H$49,$A34))</f>
        <v/>
      </c>
      <c r="H34" s="1" t="str">
        <f>IF($A34="","",INDEX(計算!$I$5:$I$49,$A34))</f>
        <v/>
      </c>
      <c r="I34" s="1" t="str">
        <f>IF($A34="","",INDEX(計算!$J$5:$J$49,$A34))</f>
        <v/>
      </c>
      <c r="J34" s="10" t="str">
        <f>IF($A34="","",INDEX(計算!$W$5:$W$49,$A34))</f>
        <v/>
      </c>
    </row>
    <row r="35" spans="1:10" x14ac:dyDescent="0.2">
      <c r="A35" s="1" t="str">
        <f>IF(ROW()-4&lt;=計算!$AH$5,INDEX(計算!$Y$5:$AB$49,ROW()-4,計算!$AN$30),"")</f>
        <v/>
      </c>
      <c r="B35" s="10" t="str">
        <f>IF($A35="","",INDEX(計算!$B$5:$B$49,$A35))</f>
        <v/>
      </c>
      <c r="C35" s="1" t="str">
        <f>IF($A35="","",INDEX(計算!$D$5:$D$49,$A35))</f>
        <v/>
      </c>
      <c r="D35" s="1" t="str">
        <f>IF($A35="","",INDEX(計算!$E$5:$E$49,$A35))</f>
        <v/>
      </c>
      <c r="E35" s="10" t="str">
        <f>IF($A35="","",INDEX(計算!$F$5:$F$49,$A35))</f>
        <v/>
      </c>
      <c r="F35" s="1" t="str">
        <f>IF($A35="","",INDEX(計算!$G$5:$G$49,$A35))</f>
        <v/>
      </c>
      <c r="G35" s="1" t="str">
        <f>IF($A35="","",INDEX(計算!$H$5:$H$49,$A35))</f>
        <v/>
      </c>
      <c r="H35" s="1" t="str">
        <f>IF($A35="","",INDEX(計算!$I$5:$I$49,$A35))</f>
        <v/>
      </c>
      <c r="I35" s="1" t="str">
        <f>IF($A35="","",INDEX(計算!$J$5:$J$49,$A35))</f>
        <v/>
      </c>
      <c r="J35" s="10" t="str">
        <f>IF($A35="","",INDEX(計算!$W$5:$W$49,$A35))</f>
        <v/>
      </c>
    </row>
    <row r="36" spans="1:10" x14ac:dyDescent="0.2">
      <c r="A36" s="1" t="str">
        <f>IF(ROW()-4&lt;=計算!$AH$5,INDEX(計算!$Y$5:$AB$49,ROW()-4,計算!$AN$30),"")</f>
        <v/>
      </c>
      <c r="B36" s="10" t="str">
        <f>IF($A36="","",INDEX(計算!$B$5:$B$49,$A36))</f>
        <v/>
      </c>
      <c r="C36" s="1" t="str">
        <f>IF($A36="","",INDEX(計算!$D$5:$D$49,$A36))</f>
        <v/>
      </c>
      <c r="D36" s="1" t="str">
        <f>IF($A36="","",INDEX(計算!$E$5:$E$49,$A36))</f>
        <v/>
      </c>
      <c r="E36" s="10" t="str">
        <f>IF($A36="","",INDEX(計算!$F$5:$F$49,$A36))</f>
        <v/>
      </c>
      <c r="F36" s="1" t="str">
        <f>IF($A36="","",INDEX(計算!$G$5:$G$49,$A36))</f>
        <v/>
      </c>
      <c r="G36" s="1" t="str">
        <f>IF($A36="","",INDEX(計算!$H$5:$H$49,$A36))</f>
        <v/>
      </c>
      <c r="H36" s="1" t="str">
        <f>IF($A36="","",INDEX(計算!$I$5:$I$49,$A36))</f>
        <v/>
      </c>
      <c r="I36" s="1" t="str">
        <f>IF($A36="","",INDEX(計算!$J$5:$J$49,$A36))</f>
        <v/>
      </c>
      <c r="J36" s="10" t="str">
        <f>IF($A36="","",INDEX(計算!$W$5:$W$49,$A36))</f>
        <v/>
      </c>
    </row>
    <row r="37" spans="1:10" x14ac:dyDescent="0.2">
      <c r="A37" s="1" t="str">
        <f>IF(ROW()-4&lt;=計算!$AH$5,INDEX(計算!$Y$5:$AB$49,ROW()-4,計算!$AN$30),"")</f>
        <v/>
      </c>
      <c r="B37" s="10" t="str">
        <f>IF($A37="","",INDEX(計算!$B$5:$B$49,$A37))</f>
        <v/>
      </c>
      <c r="C37" s="1" t="str">
        <f>IF($A37="","",INDEX(計算!$D$5:$D$49,$A37))</f>
        <v/>
      </c>
      <c r="D37" s="1" t="str">
        <f>IF($A37="","",INDEX(計算!$E$5:$E$49,$A37))</f>
        <v/>
      </c>
      <c r="E37" s="10" t="str">
        <f>IF($A37="","",INDEX(計算!$F$5:$F$49,$A37))</f>
        <v/>
      </c>
      <c r="F37" s="1" t="str">
        <f>IF($A37="","",INDEX(計算!$G$5:$G$49,$A37))</f>
        <v/>
      </c>
      <c r="G37" s="1" t="str">
        <f>IF($A37="","",INDEX(計算!$H$5:$H$49,$A37))</f>
        <v/>
      </c>
      <c r="H37" s="1" t="str">
        <f>IF($A37="","",INDEX(計算!$I$5:$I$49,$A37))</f>
        <v/>
      </c>
      <c r="I37" s="1" t="str">
        <f>IF($A37="","",INDEX(計算!$J$5:$J$49,$A37))</f>
        <v/>
      </c>
      <c r="J37" s="10" t="str">
        <f>IF($A37="","",INDEX(計算!$W$5:$W$49,$A37))</f>
        <v/>
      </c>
    </row>
    <row r="38" spans="1:10" x14ac:dyDescent="0.2">
      <c r="A38" s="1" t="str">
        <f>IF(ROW()-4&lt;=計算!$AH$5,INDEX(計算!$Y$5:$AB$49,ROW()-4,計算!$AN$30),"")</f>
        <v/>
      </c>
      <c r="B38" s="10" t="str">
        <f>IF($A38="","",INDEX(計算!$B$5:$B$49,$A38))</f>
        <v/>
      </c>
      <c r="C38" s="1" t="str">
        <f>IF($A38="","",INDEX(計算!$D$5:$D$49,$A38))</f>
        <v/>
      </c>
      <c r="D38" s="1" t="str">
        <f>IF($A38="","",INDEX(計算!$E$5:$E$49,$A38))</f>
        <v/>
      </c>
      <c r="E38" s="10" t="str">
        <f>IF($A38="","",INDEX(計算!$F$5:$F$49,$A38))</f>
        <v/>
      </c>
      <c r="F38" s="1" t="str">
        <f>IF($A38="","",INDEX(計算!$G$5:$G$49,$A38))</f>
        <v/>
      </c>
      <c r="G38" s="1" t="str">
        <f>IF($A38="","",INDEX(計算!$H$5:$H$49,$A38))</f>
        <v/>
      </c>
      <c r="H38" s="1" t="str">
        <f>IF($A38="","",INDEX(計算!$I$5:$I$49,$A38))</f>
        <v/>
      </c>
      <c r="I38" s="1" t="str">
        <f>IF($A38="","",INDEX(計算!$J$5:$J$49,$A38))</f>
        <v/>
      </c>
      <c r="J38" s="10" t="str">
        <f>IF($A38="","",INDEX(計算!$W$5:$W$49,$A38))</f>
        <v/>
      </c>
    </row>
    <row r="39" spans="1:10" x14ac:dyDescent="0.2">
      <c r="A39" s="1" t="str">
        <f>IF(ROW()-4&lt;=計算!$AH$5,INDEX(計算!$Y$5:$AB$49,ROW()-4,計算!$AN$30),"")</f>
        <v/>
      </c>
      <c r="B39" s="10" t="str">
        <f>IF($A39="","",INDEX(計算!$B$5:$B$49,$A39))</f>
        <v/>
      </c>
      <c r="C39" s="1" t="str">
        <f>IF($A39="","",INDEX(計算!$D$5:$D$49,$A39))</f>
        <v/>
      </c>
      <c r="D39" s="1" t="str">
        <f>IF($A39="","",INDEX(計算!$E$5:$E$49,$A39))</f>
        <v/>
      </c>
      <c r="E39" s="10" t="str">
        <f>IF($A39="","",INDEX(計算!$F$5:$F$49,$A39))</f>
        <v/>
      </c>
      <c r="F39" s="1" t="str">
        <f>IF($A39="","",INDEX(計算!$G$5:$G$49,$A39))</f>
        <v/>
      </c>
      <c r="G39" s="1" t="str">
        <f>IF($A39="","",INDEX(計算!$H$5:$H$49,$A39))</f>
        <v/>
      </c>
      <c r="H39" s="1" t="str">
        <f>IF($A39="","",INDEX(計算!$I$5:$I$49,$A39))</f>
        <v/>
      </c>
      <c r="I39" s="1" t="str">
        <f>IF($A39="","",INDEX(計算!$J$5:$J$49,$A39))</f>
        <v/>
      </c>
      <c r="J39" s="10" t="str">
        <f>IF($A39="","",INDEX(計算!$W$5:$W$49,$A39))</f>
        <v/>
      </c>
    </row>
    <row r="40" spans="1:10" x14ac:dyDescent="0.2">
      <c r="A40" s="1" t="str">
        <f>IF(ROW()-4&lt;=計算!$AH$5,INDEX(計算!$Y$5:$AB$49,ROW()-4,計算!$AN$30),"")</f>
        <v/>
      </c>
      <c r="B40" s="10" t="str">
        <f>IF($A40="","",INDEX(計算!$B$5:$B$49,$A40))</f>
        <v/>
      </c>
      <c r="C40" s="1" t="str">
        <f>IF($A40="","",INDEX(計算!$D$5:$D$49,$A40))</f>
        <v/>
      </c>
      <c r="D40" s="1" t="str">
        <f>IF($A40="","",INDEX(計算!$E$5:$E$49,$A40))</f>
        <v/>
      </c>
      <c r="E40" s="10" t="str">
        <f>IF($A40="","",INDEX(計算!$F$5:$F$49,$A40))</f>
        <v/>
      </c>
      <c r="F40" s="1" t="str">
        <f>IF($A40="","",INDEX(計算!$G$5:$G$49,$A40))</f>
        <v/>
      </c>
      <c r="G40" s="1" t="str">
        <f>IF($A40="","",INDEX(計算!$H$5:$H$49,$A40))</f>
        <v/>
      </c>
      <c r="H40" s="1" t="str">
        <f>IF($A40="","",INDEX(計算!$I$5:$I$49,$A40))</f>
        <v/>
      </c>
      <c r="I40" s="1" t="str">
        <f>IF($A40="","",INDEX(計算!$J$5:$J$49,$A40))</f>
        <v/>
      </c>
      <c r="J40" s="10" t="str">
        <f>IF($A40="","",INDEX(計算!$W$5:$W$49,$A40))</f>
        <v/>
      </c>
    </row>
    <row r="41" spans="1:10" x14ac:dyDescent="0.2">
      <c r="A41" s="1" t="str">
        <f>IF(ROW()-4&lt;=計算!$AH$5,INDEX(計算!$Y$5:$AB$49,ROW()-4,計算!$AN$30),"")</f>
        <v/>
      </c>
      <c r="B41" s="10" t="str">
        <f>IF($A41="","",INDEX(計算!$B$5:$B$49,$A41))</f>
        <v/>
      </c>
      <c r="C41" s="1" t="str">
        <f>IF($A41="","",INDEX(計算!$D$5:$D$49,$A41))</f>
        <v/>
      </c>
      <c r="D41" s="1" t="str">
        <f>IF($A41="","",INDEX(計算!$E$5:$E$49,$A41))</f>
        <v/>
      </c>
      <c r="E41" s="10" t="str">
        <f>IF($A41="","",INDEX(計算!$F$5:$F$49,$A41))</f>
        <v/>
      </c>
      <c r="F41" s="1" t="str">
        <f>IF($A41="","",INDEX(計算!$G$5:$G$49,$A41))</f>
        <v/>
      </c>
      <c r="G41" s="1" t="str">
        <f>IF($A41="","",INDEX(計算!$H$5:$H$49,$A41))</f>
        <v/>
      </c>
      <c r="H41" s="1" t="str">
        <f>IF($A41="","",INDEX(計算!$I$5:$I$49,$A41))</f>
        <v/>
      </c>
      <c r="I41" s="1" t="str">
        <f>IF($A41="","",INDEX(計算!$J$5:$J$49,$A41))</f>
        <v/>
      </c>
      <c r="J41" s="10" t="str">
        <f>IF($A41="","",INDEX(計算!$W$5:$W$49,$A41))</f>
        <v/>
      </c>
    </row>
    <row r="42" spans="1:10" x14ac:dyDescent="0.2">
      <c r="A42" s="1" t="str">
        <f>IF(ROW()-4&lt;=計算!$AH$5,INDEX(計算!$Y$5:$AB$49,ROW()-4,計算!$AN$30),"")</f>
        <v/>
      </c>
      <c r="B42" s="10" t="str">
        <f>IF($A42="","",INDEX(計算!$B$5:$B$49,$A42))</f>
        <v/>
      </c>
      <c r="C42" s="1" t="str">
        <f>IF($A42="","",INDEX(計算!$D$5:$D$49,$A42))</f>
        <v/>
      </c>
      <c r="D42" s="1" t="str">
        <f>IF($A42="","",INDEX(計算!$E$5:$E$49,$A42))</f>
        <v/>
      </c>
      <c r="E42" s="10" t="str">
        <f>IF($A42="","",INDEX(計算!$F$5:$F$49,$A42))</f>
        <v/>
      </c>
      <c r="F42" s="1" t="str">
        <f>IF($A42="","",INDEX(計算!$G$5:$G$49,$A42))</f>
        <v/>
      </c>
      <c r="G42" s="1" t="str">
        <f>IF($A42="","",INDEX(計算!$H$5:$H$49,$A42))</f>
        <v/>
      </c>
      <c r="H42" s="1" t="str">
        <f>IF($A42="","",INDEX(計算!$I$5:$I$49,$A42))</f>
        <v/>
      </c>
      <c r="I42" s="1" t="str">
        <f>IF($A42="","",INDEX(計算!$J$5:$J$49,$A42))</f>
        <v/>
      </c>
      <c r="J42" s="10" t="str">
        <f>IF($A42="","",INDEX(計算!$W$5:$W$49,$A42))</f>
        <v/>
      </c>
    </row>
    <row r="43" spans="1:10" x14ac:dyDescent="0.2">
      <c r="A43" s="1" t="str">
        <f>IF(ROW()-4&lt;=計算!$AH$5,INDEX(計算!$Y$5:$AB$49,ROW()-4,計算!$AN$30),"")</f>
        <v/>
      </c>
      <c r="B43" s="10" t="str">
        <f>IF($A43="","",INDEX(計算!$B$5:$B$49,$A43))</f>
        <v/>
      </c>
      <c r="C43" s="1" t="str">
        <f>IF($A43="","",INDEX(計算!$D$5:$D$49,$A43))</f>
        <v/>
      </c>
      <c r="D43" s="1" t="str">
        <f>IF($A43="","",INDEX(計算!$E$5:$E$49,$A43))</f>
        <v/>
      </c>
      <c r="E43" s="10" t="str">
        <f>IF($A43="","",INDEX(計算!$F$5:$F$49,$A43))</f>
        <v/>
      </c>
      <c r="F43" s="1" t="str">
        <f>IF($A43="","",INDEX(計算!$G$5:$G$49,$A43))</f>
        <v/>
      </c>
      <c r="G43" s="1" t="str">
        <f>IF($A43="","",INDEX(計算!$H$5:$H$49,$A43))</f>
        <v/>
      </c>
      <c r="H43" s="1" t="str">
        <f>IF($A43="","",INDEX(計算!$I$5:$I$49,$A43))</f>
        <v/>
      </c>
      <c r="I43" s="1" t="str">
        <f>IF($A43="","",INDEX(計算!$J$5:$J$49,$A43))</f>
        <v/>
      </c>
      <c r="J43" s="10" t="str">
        <f>IF($A43="","",INDEX(計算!$W$5:$W$49,$A43))</f>
        <v/>
      </c>
    </row>
    <row r="44" spans="1:10" x14ac:dyDescent="0.2">
      <c r="A44" s="1" t="str">
        <f>IF(ROW()-4&lt;=計算!$AH$5,INDEX(計算!$Y$5:$AB$49,ROW()-4,計算!$AN$30),"")</f>
        <v/>
      </c>
      <c r="B44" s="10" t="str">
        <f>IF($A44="","",INDEX(計算!$B$5:$B$49,$A44))</f>
        <v/>
      </c>
      <c r="C44" s="1" t="str">
        <f>IF($A44="","",INDEX(計算!$D$5:$D$49,$A44))</f>
        <v/>
      </c>
      <c r="D44" s="1" t="str">
        <f>IF($A44="","",INDEX(計算!$E$5:$E$49,$A44))</f>
        <v/>
      </c>
      <c r="E44" s="10" t="str">
        <f>IF($A44="","",INDEX(計算!$F$5:$F$49,$A44))</f>
        <v/>
      </c>
      <c r="F44" s="1" t="str">
        <f>IF($A44="","",INDEX(計算!$G$5:$G$49,$A44))</f>
        <v/>
      </c>
      <c r="G44" s="1" t="str">
        <f>IF($A44="","",INDEX(計算!$H$5:$H$49,$A44))</f>
        <v/>
      </c>
      <c r="H44" s="1" t="str">
        <f>IF($A44="","",INDEX(計算!$I$5:$I$49,$A44))</f>
        <v/>
      </c>
      <c r="I44" s="1" t="str">
        <f>IF($A44="","",INDEX(計算!$J$5:$J$49,$A44))</f>
        <v/>
      </c>
      <c r="J44" s="10" t="str">
        <f>IF($A44="","",INDEX(計算!$W$5:$W$49,$A44))</f>
        <v/>
      </c>
    </row>
    <row r="45" spans="1:10" x14ac:dyDescent="0.2">
      <c r="A45" s="1" t="str">
        <f>IF(ROW()-4&lt;=計算!$AH$5,INDEX(計算!$Y$5:$AB$49,ROW()-4,計算!$AN$30),"")</f>
        <v/>
      </c>
      <c r="B45" s="10" t="str">
        <f>IF($A45="","",INDEX(計算!$B$5:$B$49,$A45))</f>
        <v/>
      </c>
      <c r="C45" s="1" t="str">
        <f>IF($A45="","",INDEX(計算!$D$5:$D$49,$A45))</f>
        <v/>
      </c>
      <c r="D45" s="1" t="str">
        <f>IF($A45="","",INDEX(計算!$E$5:$E$49,$A45))</f>
        <v/>
      </c>
      <c r="E45" s="10" t="str">
        <f>IF($A45="","",INDEX(計算!$F$5:$F$49,$A45))</f>
        <v/>
      </c>
      <c r="F45" s="1" t="str">
        <f>IF($A45="","",INDEX(計算!$G$5:$G$49,$A45))</f>
        <v/>
      </c>
      <c r="G45" s="1" t="str">
        <f>IF($A45="","",INDEX(計算!$H$5:$H$49,$A45))</f>
        <v/>
      </c>
      <c r="H45" s="1" t="str">
        <f>IF($A45="","",INDEX(計算!$I$5:$I$49,$A45))</f>
        <v/>
      </c>
      <c r="I45" s="1" t="str">
        <f>IF($A45="","",INDEX(計算!$J$5:$J$49,$A45))</f>
        <v/>
      </c>
      <c r="J45" s="10" t="str">
        <f>IF($A45="","",INDEX(計算!$W$5:$W$49,$A45))</f>
        <v/>
      </c>
    </row>
    <row r="46" spans="1:10" x14ac:dyDescent="0.2">
      <c r="A46" s="1" t="str">
        <f>IF(ROW()-4&lt;=計算!$AH$5,INDEX(計算!$Y$5:$AB$49,ROW()-4,計算!$AN$30),"")</f>
        <v/>
      </c>
      <c r="B46" s="10" t="str">
        <f>IF($A46="","",INDEX(計算!$B$5:$B$49,$A46))</f>
        <v/>
      </c>
      <c r="C46" s="1" t="str">
        <f>IF($A46="","",INDEX(計算!$D$5:$D$49,$A46))</f>
        <v/>
      </c>
      <c r="D46" s="1" t="str">
        <f>IF($A46="","",INDEX(計算!$E$5:$E$49,$A46))</f>
        <v/>
      </c>
      <c r="E46" s="10" t="str">
        <f>IF($A46="","",INDEX(計算!$F$5:$F$49,$A46))</f>
        <v/>
      </c>
      <c r="F46" s="1" t="str">
        <f>IF($A46="","",INDEX(計算!$G$5:$G$49,$A46))</f>
        <v/>
      </c>
      <c r="G46" s="1" t="str">
        <f>IF($A46="","",INDEX(計算!$H$5:$H$49,$A46))</f>
        <v/>
      </c>
      <c r="H46" s="1" t="str">
        <f>IF($A46="","",INDEX(計算!$I$5:$I$49,$A46))</f>
        <v/>
      </c>
      <c r="I46" s="1" t="str">
        <f>IF($A46="","",INDEX(計算!$J$5:$J$49,$A46))</f>
        <v/>
      </c>
      <c r="J46" s="10" t="str">
        <f>IF($A46="","",INDEX(計算!$W$5:$W$49,$A46))</f>
        <v/>
      </c>
    </row>
    <row r="47" spans="1:10" x14ac:dyDescent="0.2">
      <c r="A47" s="1" t="str">
        <f>IF(ROW()-4&lt;=計算!$AH$5,INDEX(計算!$Y$5:$AB$49,ROW()-4,計算!$AN$30),"")</f>
        <v/>
      </c>
      <c r="B47" s="10" t="str">
        <f>IF($A47="","",INDEX(計算!$B$5:$B$49,$A47))</f>
        <v/>
      </c>
      <c r="C47" s="1" t="str">
        <f>IF($A47="","",INDEX(計算!$D$5:$D$49,$A47))</f>
        <v/>
      </c>
      <c r="D47" s="1" t="str">
        <f>IF($A47="","",INDEX(計算!$E$5:$E$49,$A47))</f>
        <v/>
      </c>
      <c r="E47" s="10" t="str">
        <f>IF($A47="","",INDEX(計算!$F$5:$F$49,$A47))</f>
        <v/>
      </c>
      <c r="F47" s="1" t="str">
        <f>IF($A47="","",INDEX(計算!$G$5:$G$49,$A47))</f>
        <v/>
      </c>
      <c r="G47" s="1" t="str">
        <f>IF($A47="","",INDEX(計算!$H$5:$H$49,$A47))</f>
        <v/>
      </c>
      <c r="H47" s="1" t="str">
        <f>IF($A47="","",INDEX(計算!$I$5:$I$49,$A47))</f>
        <v/>
      </c>
      <c r="I47" s="1" t="str">
        <f>IF($A47="","",INDEX(計算!$J$5:$J$49,$A47))</f>
        <v/>
      </c>
      <c r="J47" s="10" t="str">
        <f>IF($A47="","",INDEX(計算!$W$5:$W$49,$A47))</f>
        <v/>
      </c>
    </row>
    <row r="48" spans="1:10" x14ac:dyDescent="0.2">
      <c r="A48" s="1" t="str">
        <f>IF(ROW()-4&lt;=計算!$AH$5,INDEX(計算!$Y$5:$AB$49,ROW()-4,計算!$AN$30),"")</f>
        <v/>
      </c>
      <c r="B48" s="10" t="str">
        <f>IF($A48="","",INDEX(計算!$B$5:$B$49,$A48))</f>
        <v/>
      </c>
      <c r="C48" s="1" t="str">
        <f>IF($A48="","",INDEX(計算!$D$5:$D$49,$A48))</f>
        <v/>
      </c>
      <c r="D48" s="1" t="str">
        <f>IF($A48="","",INDEX(計算!$E$5:$E$49,$A48))</f>
        <v/>
      </c>
      <c r="E48" s="10" t="str">
        <f>IF($A48="","",INDEX(計算!$F$5:$F$49,$A48))</f>
        <v/>
      </c>
      <c r="F48" s="1" t="str">
        <f>IF($A48="","",INDEX(計算!$G$5:$G$49,$A48))</f>
        <v/>
      </c>
      <c r="G48" s="1" t="str">
        <f>IF($A48="","",INDEX(計算!$H$5:$H$49,$A48))</f>
        <v/>
      </c>
      <c r="H48" s="1" t="str">
        <f>IF($A48="","",INDEX(計算!$I$5:$I$49,$A48))</f>
        <v/>
      </c>
      <c r="I48" s="1" t="str">
        <f>IF($A48="","",INDEX(計算!$J$5:$J$49,$A48))</f>
        <v/>
      </c>
      <c r="J48" s="10" t="str">
        <f>IF($A48="","",INDEX(計算!$W$5:$W$49,$A48))</f>
        <v/>
      </c>
    </row>
    <row r="49" spans="1:10" x14ac:dyDescent="0.2">
      <c r="A49" s="1" t="str">
        <f>IF(ROW()-4&lt;=計算!$AH$5,INDEX(計算!$Y$5:$AB$49,ROW()-4,計算!$AN$30),"")</f>
        <v/>
      </c>
      <c r="B49" s="10" t="str">
        <f>IF($A49="","",INDEX(計算!$B$5:$B$49,$A49))</f>
        <v/>
      </c>
      <c r="C49" s="1" t="str">
        <f>IF($A49="","",INDEX(計算!$D$5:$D$49,$A49))</f>
        <v/>
      </c>
      <c r="D49" s="1" t="str">
        <f>IF($A49="","",INDEX(計算!$E$5:$E$49,$A49))</f>
        <v/>
      </c>
      <c r="E49" s="10" t="str">
        <f>IF($A49="","",INDEX(計算!$F$5:$F$49,$A49))</f>
        <v/>
      </c>
      <c r="F49" s="1" t="str">
        <f>IF($A49="","",INDEX(計算!$G$5:$G$49,$A49))</f>
        <v/>
      </c>
      <c r="G49" s="1" t="str">
        <f>IF($A49="","",INDEX(計算!$H$5:$H$49,$A49))</f>
        <v/>
      </c>
      <c r="H49" s="1" t="str">
        <f>IF($A49="","",INDEX(計算!$I$5:$I$49,$A49))</f>
        <v/>
      </c>
      <c r="I49" s="1" t="str">
        <f>IF($A49="","",INDEX(計算!$J$5:$J$49,$A49))</f>
        <v/>
      </c>
      <c r="J49" s="10" t="str">
        <f>IF($A49="","",INDEX(計算!$W$5:$W$49,$A49))</f>
        <v/>
      </c>
    </row>
  </sheetData>
  <sheetProtection sheet="1" objects="1" scenarios="1" formatCells="0" formatColumns="0" formatRows="0"/>
  <phoneticPr fontId="8"/>
  <conditionalFormatting sqref="B5:J49">
    <cfRule type="expression" dxfId="0" priority="1">
      <formula>$A5&lt;&gt;""</formula>
    </cfRule>
  </conditionalFormatting>
  <dataValidations count="1">
    <dataValidation type="list" allowBlank="1" showInputMessage="1" showErrorMessage="1" sqref="M3" xr:uid="{37BC85A8-EA5A-400B-BD12-AFE9BC14C9F7}">
      <formula1>"出席番号順,男女別（男子が先）,男女別（女子が先）,五十音順"</formula1>
    </dataValidation>
  </dataValidations>
  <hyperlinks>
    <hyperlink ref="L1" location="ホーム!A1" display="◀ ホームへ戻る" xr:uid="{FBB55DA2-A67F-4FEC-BB15-3EDE0D44B0E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1656B-EEBF-4577-B27B-4C0605BA80AD}">
  <dimension ref="A2:AN196"/>
  <sheetViews>
    <sheetView workbookViewId="0"/>
  </sheetViews>
  <sheetFormatPr defaultRowHeight="13" x14ac:dyDescent="0.2"/>
  <cols>
    <col min="1" max="16384" width="8.9375" style="1"/>
  </cols>
  <sheetData>
    <row r="2" spans="1:40" x14ac:dyDescent="0.2">
      <c r="AN2" s="1" t="str">
        <f>設定!$C$6&amp;設定!$C$7</f>
        <v>〇年〇組</v>
      </c>
    </row>
    <row r="3" spans="1:40" x14ac:dyDescent="0.2">
      <c r="AN3" s="1" t="str">
        <f>AN2&amp;IF(設定!$C$8="","","　担任　"&amp;設定!$C$8)</f>
        <v>〇年〇組</v>
      </c>
    </row>
    <row r="4" spans="1:40" x14ac:dyDescent="0.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  <c r="V4" s="1" t="s">
        <v>21</v>
      </c>
      <c r="W4" s="1" t="s">
        <v>22</v>
      </c>
      <c r="Y4" s="1" t="s">
        <v>23</v>
      </c>
      <c r="Z4" s="1" t="s">
        <v>24</v>
      </c>
      <c r="AA4" s="1" t="s">
        <v>25</v>
      </c>
      <c r="AB4" s="1" t="s">
        <v>26</v>
      </c>
      <c r="AC4" s="1" t="s">
        <v>27</v>
      </c>
      <c r="AD4" s="1" t="s">
        <v>28</v>
      </c>
      <c r="AE4" s="1" t="s">
        <v>20</v>
      </c>
      <c r="AF4" s="1" t="s">
        <v>21</v>
      </c>
      <c r="AJ4" s="1" t="s">
        <v>32</v>
      </c>
      <c r="AK4" s="1" t="s">
        <v>33</v>
      </c>
    </row>
    <row r="5" spans="1:40" x14ac:dyDescent="0.2">
      <c r="A5" s="1">
        <f t="shared" ref="A5:A49" si="0">ROW()-4</f>
        <v>1</v>
      </c>
      <c r="B5" s="1">
        <f>IF(ISNUMBER(名簿!A5),名簿!A5,A5)</f>
        <v>1</v>
      </c>
      <c r="C5" s="1">
        <f>IF(AND(D5&lt;&gt;"",名簿!E5&lt;&gt;"除外"),1,0)</f>
        <v>0</v>
      </c>
      <c r="D5" s="1" t="str">
        <f>SUBSTITUTE(TRIM(SUBSTITUTE(名簿!B5&amp;"","　"," "))," ","　")</f>
        <v/>
      </c>
      <c r="E5" s="1" t="str">
        <f>SUBSTITUTE(TRIM(SUBSTITUTE(名簿!C5&amp;"","　"," "))," ","　")</f>
        <v/>
      </c>
      <c r="F5" s="1" t="str">
        <f>名簿!D5&amp;""</f>
        <v/>
      </c>
      <c r="G5" s="1" t="str">
        <f t="shared" ref="G5:G49" si="1">IF(ISNUMBER(FIND("　",D5)),LEFT(D5,FIND("　",D5)-1),D5)</f>
        <v/>
      </c>
      <c r="H5" s="1" t="str">
        <f t="shared" ref="H5:H49" si="2">IF(ISNUMBER(FIND("　",D5)),MID(D5,FIND("　",D5)+1,50),"")</f>
        <v/>
      </c>
      <c r="I5" s="1" t="str">
        <f t="shared" ref="I5:I49" si="3">IF(ISNUMBER(FIND("　",E5)),LEFT(E5,FIND("　",E5)-1),E5)</f>
        <v/>
      </c>
      <c r="J5" s="1" t="str">
        <f t="shared" ref="J5:J49" si="4">IF(ISNUMBER(FIND("　",E5)),MID(E5,FIND("　",E5)+1,50),"")</f>
        <v/>
      </c>
      <c r="K5" s="1" t="str">
        <f t="shared" ref="K5:K49" si="5">IF(E5&lt;&gt;"",E5,D5)</f>
        <v/>
      </c>
      <c r="L5" s="1" t="str">
        <f t="shared" ref="L5:L49" si="6">IF(C5=1,B5+A5/1000,"")</f>
        <v/>
      </c>
      <c r="M5" s="1" t="str">
        <f t="shared" ref="M5:M49" si="7">IF(C5=1,COUNTIFS($C$5:$C$49,1,$L$5:$L$49,"&lt;"&amp;L5)+1,"")</f>
        <v/>
      </c>
      <c r="N5" s="1" t="str">
        <f t="shared" ref="N5:N49" si="8">IF(C5=1,IF(F5="男",0,IF(F5="女",100000,200000))+L5,"")</f>
        <v/>
      </c>
      <c r="O5" s="1" t="str">
        <f t="shared" ref="O5:O49" si="9">IF(C5=1,COUNTIFS($C$5:$C$49,1,$N$5:$N$49,"&lt;"&amp;N5)+1,"")</f>
        <v/>
      </c>
      <c r="P5" s="1" t="str">
        <f t="shared" ref="P5:P49" si="10">IF(C5=1,IF(F5="女",0,IF(F5="男",100000,200000))+L5,"")</f>
        <v/>
      </c>
      <c r="Q5" s="1" t="str">
        <f t="shared" ref="Q5:Q49" si="11">IF(C5=1,COUNTIFS($C$5:$C$49,1,$P$5:$P$49,"&lt;"&amp;P5)+1,"")</f>
        <v/>
      </c>
      <c r="R5" s="1" t="str">
        <f t="shared" ref="R5:R49" si="12">IF(C5=1,COUNTIFS($C$5:$C$49,1,$K$5:$K$49,"&lt;"&amp;K5)+COUNTIFS($C$5:$C$49,1,$K$5:$K$49,K5,$L$5:$L$49,"&lt;"&amp;L5)+1,"")</f>
        <v/>
      </c>
      <c r="S5" s="1" t="str">
        <f t="shared" ref="S5:S49" si="13">IF(AND(C5=1,F5="男"),COUNTIFS($C$5:$C$49,1,$F$5:$F$49,"男",$L$5:$L$49,"&lt;"&amp;L5)+1,"")</f>
        <v/>
      </c>
      <c r="T5" s="1" t="str">
        <f t="shared" ref="T5:T49" si="14">IF(AND(C5=1,F5="女"),COUNTIFS($C$5:$C$49,1,$F$5:$F$49,"女",$L$5:$L$49,"&lt;"&amp;L5)+1,"")</f>
        <v/>
      </c>
      <c r="U5" s="1" t="str">
        <f t="shared" ref="U5:U49" si="15">IF(AND(C5=1,F5="男"),COUNTIFS($C$5:$C$49,1,$F$5:$F$49,"男",$K$5:$K$49,"&lt;"&amp;K5)+COUNTIFS($C$5:$C$49,1,$F$5:$F$49,"男",$K$5:$K$49,K5,$L$5:$L$49,"&lt;"&amp;L5)+1,"")</f>
        <v/>
      </c>
      <c r="V5" s="1" t="str">
        <f t="shared" ref="V5:V49" si="16">IF(AND(C5=1,F5="女"),COUNTIFS($C$5:$C$49,1,$F$5:$F$49,"女",$K$5:$K$49,"&lt;"&amp;K5)+COUNTIFS($C$5:$C$49,1,$F$5:$F$49,"女",$K$5:$K$49,K5,$L$5:$L$49,"&lt;"&amp;L5)+1,"")</f>
        <v/>
      </c>
      <c r="W5" s="1" t="str">
        <f t="shared" ref="W5:W49" si="17">IF(S5&lt;&gt;"",S5,IF(T5&lt;&gt;"",T5,""))</f>
        <v/>
      </c>
      <c r="Y5" s="1" t="str">
        <f t="shared" ref="Y5:Y49" si="18">IFERROR(MATCH(ROW()-4,$M$5:$M$49,0),"")</f>
        <v/>
      </c>
      <c r="Z5" s="1" t="str">
        <f t="shared" ref="Z5:Z49" si="19">IFERROR(MATCH(ROW()-4,$O$5:$O$49,0),"")</f>
        <v/>
      </c>
      <c r="AA5" s="1" t="str">
        <f t="shared" ref="AA5:AA49" si="20">IFERROR(MATCH(ROW()-4,$Q$5:$Q$49,0),"")</f>
        <v/>
      </c>
      <c r="AB5" s="1" t="str">
        <f t="shared" ref="AB5:AB49" si="21">IFERROR(MATCH(ROW()-4,$R$5:$R$49,0),"")</f>
        <v/>
      </c>
      <c r="AC5" s="1" t="str">
        <f t="shared" ref="AC5:AC49" si="22">IFERROR(MATCH(ROW()-4,$S$5:$S$49,0),"")</f>
        <v/>
      </c>
      <c r="AD5" s="1" t="str">
        <f t="shared" ref="AD5:AD49" si="23">IFERROR(MATCH(ROW()-4,$T$5:$T$49,0),"")</f>
        <v/>
      </c>
      <c r="AE5" s="1" t="str">
        <f t="shared" ref="AE5:AE49" si="24">IFERROR(MATCH(ROW()-4,$U$5:$U$49,0),"")</f>
        <v/>
      </c>
      <c r="AF5" s="1" t="str">
        <f t="shared" ref="AF5:AF49" si="25">IFERROR(MATCH(ROW()-4,$V$5:$V$49,0),"")</f>
        <v/>
      </c>
      <c r="AG5" s="1" t="s">
        <v>29</v>
      </c>
      <c r="AH5" s="1">
        <f>SUM(C5:C49)</f>
        <v>0</v>
      </c>
      <c r="AJ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5" s="1" t="str">
        <f>IF(INT((ROW()-5)/MAX(1,N(名札!$E$4)))+1&gt;$AH$5,"",INDEX($Y$5:$AB$49,INT((ROW()-5)/MAX(1,N(名札!$E$4)))+1,$AN$27))</f>
        <v/>
      </c>
      <c r="AN5" s="1">
        <f>IFERROR(MATCH(チェック表!$AJ$5,{"出席番号順","男女別（男子が先）","男女別（女子が先）","五十音順"},0),1)</f>
        <v>1</v>
      </c>
    </row>
    <row r="6" spans="1:40" x14ac:dyDescent="0.2">
      <c r="A6" s="1">
        <f t="shared" si="0"/>
        <v>2</v>
      </c>
      <c r="B6" s="1">
        <f>IF(ISNUMBER(名簿!A6),名簿!A6,A6)</f>
        <v>2</v>
      </c>
      <c r="C6" s="1">
        <f>IF(AND(D6&lt;&gt;"",名簿!E6&lt;&gt;"除外"),1,0)</f>
        <v>0</v>
      </c>
      <c r="D6" s="1" t="str">
        <f>SUBSTITUTE(TRIM(SUBSTITUTE(名簿!B6&amp;"","　"," "))," ","　")</f>
        <v/>
      </c>
      <c r="E6" s="1" t="str">
        <f>SUBSTITUTE(TRIM(SUBSTITUTE(名簿!C6&amp;"","　"," "))," ","　")</f>
        <v/>
      </c>
      <c r="F6" s="1" t="str">
        <f>名簿!D6&amp;""</f>
        <v/>
      </c>
      <c r="G6" s="1" t="str">
        <f t="shared" si="1"/>
        <v/>
      </c>
      <c r="H6" s="1" t="str">
        <f t="shared" si="2"/>
        <v/>
      </c>
      <c r="I6" s="1" t="str">
        <f t="shared" si="3"/>
        <v/>
      </c>
      <c r="J6" s="1" t="str">
        <f t="shared" si="4"/>
        <v/>
      </c>
      <c r="K6" s="1" t="str">
        <f t="shared" si="5"/>
        <v/>
      </c>
      <c r="L6" s="1" t="str">
        <f t="shared" si="6"/>
        <v/>
      </c>
      <c r="M6" s="1" t="str">
        <f t="shared" si="7"/>
        <v/>
      </c>
      <c r="N6" s="1" t="str">
        <f t="shared" si="8"/>
        <v/>
      </c>
      <c r="O6" s="1" t="str">
        <f t="shared" si="9"/>
        <v/>
      </c>
      <c r="P6" s="1" t="str">
        <f t="shared" si="10"/>
        <v/>
      </c>
      <c r="Q6" s="1" t="str">
        <f t="shared" si="11"/>
        <v/>
      </c>
      <c r="R6" s="1" t="str">
        <f t="shared" si="12"/>
        <v/>
      </c>
      <c r="S6" s="1" t="str">
        <f t="shared" si="13"/>
        <v/>
      </c>
      <c r="T6" s="1" t="str">
        <f t="shared" si="14"/>
        <v/>
      </c>
      <c r="U6" s="1" t="str">
        <f t="shared" si="15"/>
        <v/>
      </c>
      <c r="V6" s="1" t="str">
        <f t="shared" si="16"/>
        <v/>
      </c>
      <c r="W6" s="1" t="str">
        <f t="shared" si="17"/>
        <v/>
      </c>
      <c r="Y6" s="1" t="str">
        <f t="shared" si="18"/>
        <v/>
      </c>
      <c r="Z6" s="1" t="str">
        <f t="shared" si="19"/>
        <v/>
      </c>
      <c r="AA6" s="1" t="str">
        <f t="shared" si="20"/>
        <v/>
      </c>
      <c r="AB6" s="1" t="str">
        <f t="shared" si="21"/>
        <v/>
      </c>
      <c r="AC6" s="1" t="str">
        <f t="shared" si="22"/>
        <v/>
      </c>
      <c r="AD6" s="1" t="str">
        <f t="shared" si="23"/>
        <v/>
      </c>
      <c r="AE6" s="1" t="str">
        <f t="shared" si="24"/>
        <v/>
      </c>
      <c r="AF6" s="1" t="str">
        <f t="shared" si="25"/>
        <v/>
      </c>
      <c r="AG6" s="1" t="s">
        <v>30</v>
      </c>
      <c r="AH6" s="1">
        <f>COUNTIFS(C5:C49,1,F5:F49,"男")</f>
        <v>0</v>
      </c>
      <c r="AJ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6" s="1" t="str">
        <f>IF(INT((ROW()-5)/MAX(1,N(名札!$E$4)))+1&gt;$AH$5,"",INDEX($Y$5:$AB$49,INT((ROW()-5)/MAX(1,N(名札!$E$4)))+1,$AN$27))</f>
        <v/>
      </c>
      <c r="AN6" s="1">
        <f>MAX(1,MIN(30,INT(N(チェック表!$AJ$4))))</f>
        <v>10</v>
      </c>
    </row>
    <row r="7" spans="1:40" x14ac:dyDescent="0.2">
      <c r="A7" s="1">
        <f t="shared" si="0"/>
        <v>3</v>
      </c>
      <c r="B7" s="1">
        <f>IF(ISNUMBER(名簿!A7),名簿!A7,A7)</f>
        <v>3</v>
      </c>
      <c r="C7" s="1">
        <f>IF(AND(D7&lt;&gt;"",名簿!E7&lt;&gt;"除外"),1,0)</f>
        <v>0</v>
      </c>
      <c r="D7" s="1" t="str">
        <f>SUBSTITUTE(TRIM(SUBSTITUTE(名簿!B7&amp;"","　"," "))," ","　")</f>
        <v/>
      </c>
      <c r="E7" s="1" t="str">
        <f>SUBSTITUTE(TRIM(SUBSTITUTE(名簿!C7&amp;"","　"," "))," ","　")</f>
        <v/>
      </c>
      <c r="F7" s="1" t="str">
        <f>名簿!D7&amp;""</f>
        <v/>
      </c>
      <c r="G7" s="1" t="str">
        <f t="shared" si="1"/>
        <v/>
      </c>
      <c r="H7" s="1" t="str">
        <f t="shared" si="2"/>
        <v/>
      </c>
      <c r="I7" s="1" t="str">
        <f t="shared" si="3"/>
        <v/>
      </c>
      <c r="J7" s="1" t="str">
        <f t="shared" si="4"/>
        <v/>
      </c>
      <c r="K7" s="1" t="str">
        <f t="shared" si="5"/>
        <v/>
      </c>
      <c r="L7" s="1" t="str">
        <f t="shared" si="6"/>
        <v/>
      </c>
      <c r="M7" s="1" t="str">
        <f t="shared" si="7"/>
        <v/>
      </c>
      <c r="N7" s="1" t="str">
        <f t="shared" si="8"/>
        <v/>
      </c>
      <c r="O7" s="1" t="str">
        <f t="shared" si="9"/>
        <v/>
      </c>
      <c r="P7" s="1" t="str">
        <f t="shared" si="10"/>
        <v/>
      </c>
      <c r="Q7" s="1" t="str">
        <f t="shared" si="11"/>
        <v/>
      </c>
      <c r="R7" s="1" t="str">
        <f t="shared" si="12"/>
        <v/>
      </c>
      <c r="S7" s="1" t="str">
        <f t="shared" si="13"/>
        <v/>
      </c>
      <c r="T7" s="1" t="str">
        <f t="shared" si="14"/>
        <v/>
      </c>
      <c r="U7" s="1" t="str">
        <f t="shared" si="15"/>
        <v/>
      </c>
      <c r="V7" s="1" t="str">
        <f t="shared" si="16"/>
        <v/>
      </c>
      <c r="W7" s="1" t="str">
        <f t="shared" si="17"/>
        <v/>
      </c>
      <c r="Y7" s="1" t="str">
        <f t="shared" si="18"/>
        <v/>
      </c>
      <c r="Z7" s="1" t="str">
        <f t="shared" si="19"/>
        <v/>
      </c>
      <c r="AA7" s="1" t="str">
        <f t="shared" si="20"/>
        <v/>
      </c>
      <c r="AB7" s="1" t="str">
        <f t="shared" si="21"/>
        <v/>
      </c>
      <c r="AC7" s="1" t="str">
        <f t="shared" si="22"/>
        <v/>
      </c>
      <c r="AD7" s="1" t="str">
        <f t="shared" si="23"/>
        <v/>
      </c>
      <c r="AE7" s="1" t="str">
        <f t="shared" si="24"/>
        <v/>
      </c>
      <c r="AF7" s="1" t="str">
        <f t="shared" si="25"/>
        <v/>
      </c>
      <c r="AG7" s="1" t="s">
        <v>31</v>
      </c>
      <c r="AH7" s="1">
        <f>COUNTIFS(C5:C49,1,F5:F49,"女")</f>
        <v>0</v>
      </c>
      <c r="AJ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7" s="1" t="str">
        <f>IF(INT((ROW()-5)/MAX(1,N(名札!$E$4)))+1&gt;$AH$5,"",INDEX($Y$5:$AB$49,INT((ROW()-5)/MAX(1,N(名札!$E$4)))+1,$AN$27))</f>
        <v/>
      </c>
      <c r="AN7" s="1">
        <f>INT(30/AN6)</f>
        <v>3</v>
      </c>
    </row>
    <row r="8" spans="1:40" x14ac:dyDescent="0.2">
      <c r="A8" s="1">
        <f t="shared" si="0"/>
        <v>4</v>
      </c>
      <c r="B8" s="1">
        <f>IF(ISNUMBER(名簿!A8),名簿!A8,A8)</f>
        <v>4</v>
      </c>
      <c r="C8" s="1">
        <f>IF(AND(D8&lt;&gt;"",名簿!E8&lt;&gt;"除外"),1,0)</f>
        <v>0</v>
      </c>
      <c r="D8" s="1" t="str">
        <f>SUBSTITUTE(TRIM(SUBSTITUTE(名簿!B8&amp;"","　"," "))," ","　")</f>
        <v/>
      </c>
      <c r="E8" s="1" t="str">
        <f>SUBSTITUTE(TRIM(SUBSTITUTE(名簿!C8&amp;"","　"," "))," ","　")</f>
        <v/>
      </c>
      <c r="F8" s="1" t="str">
        <f>名簿!D8&amp;""</f>
        <v/>
      </c>
      <c r="G8" s="1" t="str">
        <f t="shared" si="1"/>
        <v/>
      </c>
      <c r="H8" s="1" t="str">
        <f t="shared" si="2"/>
        <v/>
      </c>
      <c r="I8" s="1" t="str">
        <f t="shared" si="3"/>
        <v/>
      </c>
      <c r="J8" s="1" t="str">
        <f t="shared" si="4"/>
        <v/>
      </c>
      <c r="K8" s="1" t="str">
        <f t="shared" si="5"/>
        <v/>
      </c>
      <c r="L8" s="1" t="str">
        <f t="shared" si="6"/>
        <v/>
      </c>
      <c r="M8" s="1" t="str">
        <f t="shared" si="7"/>
        <v/>
      </c>
      <c r="N8" s="1" t="str">
        <f t="shared" si="8"/>
        <v/>
      </c>
      <c r="O8" s="1" t="str">
        <f t="shared" si="9"/>
        <v/>
      </c>
      <c r="P8" s="1" t="str">
        <f t="shared" si="10"/>
        <v/>
      </c>
      <c r="Q8" s="1" t="str">
        <f t="shared" si="11"/>
        <v/>
      </c>
      <c r="R8" s="1" t="str">
        <f t="shared" si="12"/>
        <v/>
      </c>
      <c r="S8" s="1" t="str">
        <f t="shared" si="13"/>
        <v/>
      </c>
      <c r="T8" s="1" t="str">
        <f t="shared" si="14"/>
        <v/>
      </c>
      <c r="U8" s="1" t="str">
        <f t="shared" si="15"/>
        <v/>
      </c>
      <c r="V8" s="1" t="str">
        <f t="shared" si="16"/>
        <v/>
      </c>
      <c r="W8" s="1" t="str">
        <f t="shared" si="17"/>
        <v/>
      </c>
      <c r="Y8" s="1" t="str">
        <f t="shared" si="18"/>
        <v/>
      </c>
      <c r="Z8" s="1" t="str">
        <f t="shared" si="19"/>
        <v/>
      </c>
      <c r="AA8" s="1" t="str">
        <f t="shared" si="20"/>
        <v/>
      </c>
      <c r="AB8" s="1" t="str">
        <f t="shared" si="21"/>
        <v/>
      </c>
      <c r="AC8" s="1" t="str">
        <f t="shared" si="22"/>
        <v/>
      </c>
      <c r="AD8" s="1" t="str">
        <f t="shared" si="23"/>
        <v/>
      </c>
      <c r="AE8" s="1" t="str">
        <f t="shared" si="24"/>
        <v/>
      </c>
      <c r="AF8" s="1" t="str">
        <f t="shared" si="25"/>
        <v/>
      </c>
      <c r="AH8" s="1">
        <f>AH5-AH6-AH7</f>
        <v>0</v>
      </c>
      <c r="AJ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8" s="1" t="str">
        <f>IF(INT((ROW()-5)/MAX(1,N(名札!$E$4)))+1&gt;$AH$5,"",INDEX($Y$5:$AB$49,INT((ROW()-5)/MAX(1,N(名札!$E$4)))+1,$AN$27))</f>
        <v/>
      </c>
      <c r="AN8" s="1">
        <f>AN6*AN7</f>
        <v>30</v>
      </c>
    </row>
    <row r="9" spans="1:40" x14ac:dyDescent="0.2">
      <c r="A9" s="1">
        <f t="shared" si="0"/>
        <v>5</v>
      </c>
      <c r="B9" s="1">
        <f>IF(ISNUMBER(名簿!A9),名簿!A9,A9)</f>
        <v>5</v>
      </c>
      <c r="C9" s="1">
        <f>IF(AND(D9&lt;&gt;"",名簿!E9&lt;&gt;"除外"),1,0)</f>
        <v>0</v>
      </c>
      <c r="D9" s="1" t="str">
        <f>SUBSTITUTE(TRIM(SUBSTITUTE(名簿!B9&amp;"","　"," "))," ","　")</f>
        <v/>
      </c>
      <c r="E9" s="1" t="str">
        <f>SUBSTITUTE(TRIM(SUBSTITUTE(名簿!C9&amp;"","　"," "))," ","　")</f>
        <v/>
      </c>
      <c r="F9" s="1" t="str">
        <f>名簿!D9&amp;""</f>
        <v/>
      </c>
      <c r="G9" s="1" t="str">
        <f t="shared" si="1"/>
        <v/>
      </c>
      <c r="H9" s="1" t="str">
        <f t="shared" si="2"/>
        <v/>
      </c>
      <c r="I9" s="1" t="str">
        <f t="shared" si="3"/>
        <v/>
      </c>
      <c r="J9" s="1" t="str">
        <f t="shared" si="4"/>
        <v/>
      </c>
      <c r="K9" s="1" t="str">
        <f t="shared" si="5"/>
        <v/>
      </c>
      <c r="L9" s="1" t="str">
        <f t="shared" si="6"/>
        <v/>
      </c>
      <c r="M9" s="1" t="str">
        <f t="shared" si="7"/>
        <v/>
      </c>
      <c r="N9" s="1" t="str">
        <f t="shared" si="8"/>
        <v/>
      </c>
      <c r="O9" s="1" t="str">
        <f t="shared" si="9"/>
        <v/>
      </c>
      <c r="P9" s="1" t="str">
        <f t="shared" si="10"/>
        <v/>
      </c>
      <c r="Q9" s="1" t="str">
        <f t="shared" si="11"/>
        <v/>
      </c>
      <c r="R9" s="1" t="str">
        <f t="shared" si="12"/>
        <v/>
      </c>
      <c r="S9" s="1" t="str">
        <f t="shared" si="13"/>
        <v/>
      </c>
      <c r="T9" s="1" t="str">
        <f t="shared" si="14"/>
        <v/>
      </c>
      <c r="U9" s="1" t="str">
        <f t="shared" si="15"/>
        <v/>
      </c>
      <c r="V9" s="1" t="str">
        <f t="shared" si="16"/>
        <v/>
      </c>
      <c r="W9" s="1" t="str">
        <f t="shared" si="17"/>
        <v/>
      </c>
      <c r="Y9" s="1" t="str">
        <f t="shared" si="18"/>
        <v/>
      </c>
      <c r="Z9" s="1" t="str">
        <f t="shared" si="19"/>
        <v/>
      </c>
      <c r="AA9" s="1" t="str">
        <f t="shared" si="20"/>
        <v/>
      </c>
      <c r="AB9" s="1" t="str">
        <f t="shared" si="21"/>
        <v/>
      </c>
      <c r="AC9" s="1" t="str">
        <f t="shared" si="22"/>
        <v/>
      </c>
      <c r="AD9" s="1" t="str">
        <f t="shared" si="23"/>
        <v/>
      </c>
      <c r="AE9" s="1" t="str">
        <f t="shared" si="24"/>
        <v/>
      </c>
      <c r="AF9" s="1" t="str">
        <f t="shared" si="25"/>
        <v/>
      </c>
      <c r="AJ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9" s="1" t="str">
        <f>IF(INT((ROW()-5)/MAX(1,N(名札!$E$4)))+1&gt;$AH$5,"",INDEX($Y$5:$AB$49,INT((ROW()-5)/MAX(1,N(名札!$E$4)))+1,$AN$27))</f>
        <v/>
      </c>
      <c r="AN9" s="1">
        <f>MIN(50,MAX(1,AH5+N(チェック表!$AJ$6)))</f>
        <v>1</v>
      </c>
    </row>
    <row r="10" spans="1:40" x14ac:dyDescent="0.2">
      <c r="A10" s="1">
        <f t="shared" si="0"/>
        <v>6</v>
      </c>
      <c r="B10" s="1">
        <f>IF(ISNUMBER(名簿!A10),名簿!A10,A10)</f>
        <v>6</v>
      </c>
      <c r="C10" s="1">
        <f>IF(AND(D10&lt;&gt;"",名簿!E10&lt;&gt;"除外"),1,0)</f>
        <v>0</v>
      </c>
      <c r="D10" s="1" t="str">
        <f>SUBSTITUTE(TRIM(SUBSTITUTE(名簿!B10&amp;"","　"," "))," ","　")</f>
        <v/>
      </c>
      <c r="E10" s="1" t="str">
        <f>SUBSTITUTE(TRIM(SUBSTITUTE(名簿!C10&amp;"","　"," "))," ","　")</f>
        <v/>
      </c>
      <c r="F10" s="1" t="str">
        <f>名簿!D10&amp;""</f>
        <v/>
      </c>
      <c r="G10" s="1" t="str">
        <f t="shared" si="1"/>
        <v/>
      </c>
      <c r="H10" s="1" t="str">
        <f t="shared" si="2"/>
        <v/>
      </c>
      <c r="I10" s="1" t="str">
        <f t="shared" si="3"/>
        <v/>
      </c>
      <c r="J10" s="1" t="str">
        <f t="shared" si="4"/>
        <v/>
      </c>
      <c r="K10" s="1" t="str">
        <f t="shared" si="5"/>
        <v/>
      </c>
      <c r="L10" s="1" t="str">
        <f t="shared" si="6"/>
        <v/>
      </c>
      <c r="M10" s="1" t="str">
        <f t="shared" si="7"/>
        <v/>
      </c>
      <c r="N10" s="1" t="str">
        <f t="shared" si="8"/>
        <v/>
      </c>
      <c r="O10" s="1" t="str">
        <f t="shared" si="9"/>
        <v/>
      </c>
      <c r="P10" s="1" t="str">
        <f t="shared" si="10"/>
        <v/>
      </c>
      <c r="Q10" s="1" t="str">
        <f t="shared" si="11"/>
        <v/>
      </c>
      <c r="R10" s="1" t="str">
        <f t="shared" si="12"/>
        <v/>
      </c>
      <c r="S10" s="1" t="str">
        <f t="shared" si="13"/>
        <v/>
      </c>
      <c r="T10" s="1" t="str">
        <f t="shared" si="14"/>
        <v/>
      </c>
      <c r="U10" s="1" t="str">
        <f t="shared" si="15"/>
        <v/>
      </c>
      <c r="V10" s="1" t="str">
        <f t="shared" si="16"/>
        <v/>
      </c>
      <c r="W10" s="1" t="str">
        <f t="shared" si="17"/>
        <v/>
      </c>
      <c r="Y10" s="1" t="str">
        <f t="shared" si="18"/>
        <v/>
      </c>
      <c r="Z10" s="1" t="str">
        <f t="shared" si="19"/>
        <v/>
      </c>
      <c r="AA10" s="1" t="str">
        <f t="shared" si="20"/>
        <v/>
      </c>
      <c r="AB10" s="1" t="str">
        <f t="shared" si="21"/>
        <v/>
      </c>
      <c r="AC10" s="1" t="str">
        <f t="shared" si="22"/>
        <v/>
      </c>
      <c r="AD10" s="1" t="str">
        <f t="shared" si="23"/>
        <v/>
      </c>
      <c r="AE10" s="1" t="str">
        <f t="shared" si="24"/>
        <v/>
      </c>
      <c r="AF10" s="1" t="str">
        <f t="shared" si="25"/>
        <v/>
      </c>
      <c r="AJ1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0" s="1" t="str">
        <f>IF(INT((ROW()-5)/MAX(1,N(名札!$E$4)))+1&gt;$AH$5,"",INDEX($Y$5:$AB$49,INT((ROW()-5)/MAX(1,N(名札!$E$4)))+1,$AN$27))</f>
        <v/>
      </c>
    </row>
    <row r="11" spans="1:40" x14ac:dyDescent="0.2">
      <c r="A11" s="1">
        <f t="shared" si="0"/>
        <v>7</v>
      </c>
      <c r="B11" s="1">
        <f>IF(ISNUMBER(名簿!A11),名簿!A11,A11)</f>
        <v>7</v>
      </c>
      <c r="C11" s="1">
        <f>IF(AND(D11&lt;&gt;"",名簿!E11&lt;&gt;"除外"),1,0)</f>
        <v>0</v>
      </c>
      <c r="D11" s="1" t="str">
        <f>SUBSTITUTE(TRIM(SUBSTITUTE(名簿!B11&amp;"","　"," "))," ","　")</f>
        <v/>
      </c>
      <c r="E11" s="1" t="str">
        <f>SUBSTITUTE(TRIM(SUBSTITUTE(名簿!C11&amp;"","　"," "))," ","　")</f>
        <v/>
      </c>
      <c r="F11" s="1" t="str">
        <f>名簿!D11&amp;""</f>
        <v/>
      </c>
      <c r="G11" s="1" t="str">
        <f t="shared" si="1"/>
        <v/>
      </c>
      <c r="H11" s="1" t="str">
        <f t="shared" si="2"/>
        <v/>
      </c>
      <c r="I11" s="1" t="str">
        <f t="shared" si="3"/>
        <v/>
      </c>
      <c r="J11" s="1" t="str">
        <f t="shared" si="4"/>
        <v/>
      </c>
      <c r="K11" s="1" t="str">
        <f t="shared" si="5"/>
        <v/>
      </c>
      <c r="L11" s="1" t="str">
        <f t="shared" si="6"/>
        <v/>
      </c>
      <c r="M11" s="1" t="str">
        <f t="shared" si="7"/>
        <v/>
      </c>
      <c r="N11" s="1" t="str">
        <f t="shared" si="8"/>
        <v/>
      </c>
      <c r="O11" s="1" t="str">
        <f t="shared" si="9"/>
        <v/>
      </c>
      <c r="P11" s="1" t="str">
        <f t="shared" si="10"/>
        <v/>
      </c>
      <c r="Q11" s="1" t="str">
        <f t="shared" si="11"/>
        <v/>
      </c>
      <c r="R11" s="1" t="str">
        <f t="shared" si="12"/>
        <v/>
      </c>
      <c r="S11" s="1" t="str">
        <f t="shared" si="13"/>
        <v/>
      </c>
      <c r="T11" s="1" t="str">
        <f t="shared" si="14"/>
        <v/>
      </c>
      <c r="U11" s="1" t="str">
        <f t="shared" si="15"/>
        <v/>
      </c>
      <c r="V11" s="1" t="str">
        <f t="shared" si="16"/>
        <v/>
      </c>
      <c r="W11" s="1" t="str">
        <f t="shared" si="17"/>
        <v/>
      </c>
      <c r="Y11" s="1" t="str">
        <f t="shared" si="18"/>
        <v/>
      </c>
      <c r="Z11" s="1" t="str">
        <f t="shared" si="19"/>
        <v/>
      </c>
      <c r="AA11" s="1" t="str">
        <f t="shared" si="20"/>
        <v/>
      </c>
      <c r="AB11" s="1" t="str">
        <f t="shared" si="21"/>
        <v/>
      </c>
      <c r="AC11" s="1" t="str">
        <f t="shared" si="22"/>
        <v/>
      </c>
      <c r="AD11" s="1" t="str">
        <f t="shared" si="23"/>
        <v/>
      </c>
      <c r="AE11" s="1" t="str">
        <f t="shared" si="24"/>
        <v/>
      </c>
      <c r="AF11" s="1" t="str">
        <f t="shared" si="25"/>
        <v/>
      </c>
      <c r="AJ1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1" s="1" t="str">
        <f>IF(INT((ROW()-5)/MAX(1,N(名札!$E$4)))+1&gt;$AH$5,"",INDEX($Y$5:$AB$49,INT((ROW()-5)/MAX(1,N(名札!$E$4)))+1,$AN$27))</f>
        <v/>
      </c>
      <c r="AN11" s="1">
        <f>IFERROR(MATCH(月間チェック!$AK$6,{"出席番号順","男女別（男子が先）","男女別（女子が先）","五十音順"},0),1)</f>
        <v>1</v>
      </c>
    </row>
    <row r="12" spans="1:40" x14ac:dyDescent="0.2">
      <c r="A12" s="1">
        <f t="shared" si="0"/>
        <v>8</v>
      </c>
      <c r="B12" s="1">
        <f>IF(ISNUMBER(名簿!A12),名簿!A12,A12)</f>
        <v>8</v>
      </c>
      <c r="C12" s="1">
        <f>IF(AND(D12&lt;&gt;"",名簿!E12&lt;&gt;"除外"),1,0)</f>
        <v>0</v>
      </c>
      <c r="D12" s="1" t="str">
        <f>SUBSTITUTE(TRIM(SUBSTITUTE(名簿!B12&amp;"","　"," "))," ","　")</f>
        <v/>
      </c>
      <c r="E12" s="1" t="str">
        <f>SUBSTITUTE(TRIM(SUBSTITUTE(名簿!C12&amp;"","　"," "))," ","　")</f>
        <v/>
      </c>
      <c r="F12" s="1" t="str">
        <f>名簿!D12&amp;""</f>
        <v/>
      </c>
      <c r="G12" s="1" t="str">
        <f t="shared" si="1"/>
        <v/>
      </c>
      <c r="H12" s="1" t="str">
        <f t="shared" si="2"/>
        <v/>
      </c>
      <c r="I12" s="1" t="str">
        <f t="shared" si="3"/>
        <v/>
      </c>
      <c r="J12" s="1" t="str">
        <f t="shared" si="4"/>
        <v/>
      </c>
      <c r="K12" s="1" t="str">
        <f t="shared" si="5"/>
        <v/>
      </c>
      <c r="L12" s="1" t="str">
        <f t="shared" si="6"/>
        <v/>
      </c>
      <c r="M12" s="1" t="str">
        <f t="shared" si="7"/>
        <v/>
      </c>
      <c r="N12" s="1" t="str">
        <f t="shared" si="8"/>
        <v/>
      </c>
      <c r="O12" s="1" t="str">
        <f t="shared" si="9"/>
        <v/>
      </c>
      <c r="P12" s="1" t="str">
        <f t="shared" si="10"/>
        <v/>
      </c>
      <c r="Q12" s="1" t="str">
        <f t="shared" si="11"/>
        <v/>
      </c>
      <c r="R12" s="1" t="str">
        <f t="shared" si="12"/>
        <v/>
      </c>
      <c r="S12" s="1" t="str">
        <f t="shared" si="13"/>
        <v/>
      </c>
      <c r="T12" s="1" t="str">
        <f t="shared" si="14"/>
        <v/>
      </c>
      <c r="U12" s="1" t="str">
        <f t="shared" si="15"/>
        <v/>
      </c>
      <c r="V12" s="1" t="str">
        <f t="shared" si="16"/>
        <v/>
      </c>
      <c r="W12" s="1" t="str">
        <f t="shared" si="17"/>
        <v/>
      </c>
      <c r="Y12" s="1" t="str">
        <f t="shared" si="18"/>
        <v/>
      </c>
      <c r="Z12" s="1" t="str">
        <f t="shared" si="19"/>
        <v/>
      </c>
      <c r="AA12" s="1" t="str">
        <f t="shared" si="20"/>
        <v/>
      </c>
      <c r="AB12" s="1" t="str">
        <f t="shared" si="21"/>
        <v/>
      </c>
      <c r="AC12" s="1" t="str">
        <f t="shared" si="22"/>
        <v/>
      </c>
      <c r="AD12" s="1" t="str">
        <f t="shared" si="23"/>
        <v/>
      </c>
      <c r="AE12" s="1" t="str">
        <f t="shared" si="24"/>
        <v/>
      </c>
      <c r="AF12" s="1" t="str">
        <f t="shared" si="25"/>
        <v/>
      </c>
      <c r="AJ1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2" s="1" t="str">
        <f>IF(INT((ROW()-5)/MAX(1,N(名札!$E$4)))+1&gt;$AH$5,"",INDEX($Y$5:$AB$49,INT((ROW()-5)/MAX(1,N(名札!$E$4)))+1,$AN$27))</f>
        <v/>
      </c>
      <c r="AN12" s="1">
        <f>IFERROR(DAY(DATE(月間チェック!$AK$4,月間チェック!$AK$5+1,0)),31)</f>
        <v>31</v>
      </c>
    </row>
    <row r="13" spans="1:40" x14ac:dyDescent="0.2">
      <c r="A13" s="1">
        <f t="shared" si="0"/>
        <v>9</v>
      </c>
      <c r="B13" s="1">
        <f>IF(ISNUMBER(名簿!A13),名簿!A13,A13)</f>
        <v>9</v>
      </c>
      <c r="C13" s="1">
        <f>IF(AND(D13&lt;&gt;"",名簿!E13&lt;&gt;"除外"),1,0)</f>
        <v>0</v>
      </c>
      <c r="D13" s="1" t="str">
        <f>SUBSTITUTE(TRIM(SUBSTITUTE(名簿!B13&amp;"","　"," "))," ","　")</f>
        <v/>
      </c>
      <c r="E13" s="1" t="str">
        <f>SUBSTITUTE(TRIM(SUBSTITUTE(名簿!C13&amp;"","　"," "))," ","　")</f>
        <v/>
      </c>
      <c r="F13" s="1" t="str">
        <f>名簿!D13&amp;""</f>
        <v/>
      </c>
      <c r="G13" s="1" t="str">
        <f t="shared" si="1"/>
        <v/>
      </c>
      <c r="H13" s="1" t="str">
        <f t="shared" si="2"/>
        <v/>
      </c>
      <c r="I13" s="1" t="str">
        <f t="shared" si="3"/>
        <v/>
      </c>
      <c r="J13" s="1" t="str">
        <f t="shared" si="4"/>
        <v/>
      </c>
      <c r="K13" s="1" t="str">
        <f t="shared" si="5"/>
        <v/>
      </c>
      <c r="L13" s="1" t="str">
        <f t="shared" si="6"/>
        <v/>
      </c>
      <c r="M13" s="1" t="str">
        <f t="shared" si="7"/>
        <v/>
      </c>
      <c r="N13" s="1" t="str">
        <f t="shared" si="8"/>
        <v/>
      </c>
      <c r="O13" s="1" t="str">
        <f t="shared" si="9"/>
        <v/>
      </c>
      <c r="P13" s="1" t="str">
        <f t="shared" si="10"/>
        <v/>
      </c>
      <c r="Q13" s="1" t="str">
        <f t="shared" si="11"/>
        <v/>
      </c>
      <c r="R13" s="1" t="str">
        <f t="shared" si="12"/>
        <v/>
      </c>
      <c r="S13" s="1" t="str">
        <f t="shared" si="13"/>
        <v/>
      </c>
      <c r="T13" s="1" t="str">
        <f t="shared" si="14"/>
        <v/>
      </c>
      <c r="U13" s="1" t="str">
        <f t="shared" si="15"/>
        <v/>
      </c>
      <c r="V13" s="1" t="str">
        <f t="shared" si="16"/>
        <v/>
      </c>
      <c r="W13" s="1" t="str">
        <f t="shared" si="17"/>
        <v/>
      </c>
      <c r="Y13" s="1" t="str">
        <f t="shared" si="18"/>
        <v/>
      </c>
      <c r="Z13" s="1" t="str">
        <f t="shared" si="19"/>
        <v/>
      </c>
      <c r="AA13" s="1" t="str">
        <f t="shared" si="20"/>
        <v/>
      </c>
      <c r="AB13" s="1" t="str">
        <f t="shared" si="21"/>
        <v/>
      </c>
      <c r="AC13" s="1" t="str">
        <f t="shared" si="22"/>
        <v/>
      </c>
      <c r="AD13" s="1" t="str">
        <f t="shared" si="23"/>
        <v/>
      </c>
      <c r="AE13" s="1" t="str">
        <f t="shared" si="24"/>
        <v/>
      </c>
      <c r="AF13" s="1" t="str">
        <f t="shared" si="25"/>
        <v/>
      </c>
      <c r="AJ1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3" s="1" t="str">
        <f>IF(INT((ROW()-5)/MAX(1,N(名札!$E$4)))+1&gt;$AH$5,"",INDEX($Y$5:$AB$49,INT((ROW()-5)/MAX(1,N(名札!$E$4)))+1,$AN$27))</f>
        <v/>
      </c>
      <c r="AN13" s="1">
        <f>MIN(50,MAX(1,AH5+N(月間チェック!$AK$7)))</f>
        <v>1</v>
      </c>
    </row>
    <row r="14" spans="1:40" x14ac:dyDescent="0.2">
      <c r="A14" s="1">
        <f t="shared" si="0"/>
        <v>10</v>
      </c>
      <c r="B14" s="1">
        <f>IF(ISNUMBER(名簿!A14),名簿!A14,A14)</f>
        <v>10</v>
      </c>
      <c r="C14" s="1">
        <f>IF(AND(D14&lt;&gt;"",名簿!E14&lt;&gt;"除外"),1,0)</f>
        <v>0</v>
      </c>
      <c r="D14" s="1" t="str">
        <f>SUBSTITUTE(TRIM(SUBSTITUTE(名簿!B14&amp;"","　"," "))," ","　")</f>
        <v/>
      </c>
      <c r="E14" s="1" t="str">
        <f>SUBSTITUTE(TRIM(SUBSTITUTE(名簿!C14&amp;"","　"," "))," ","　")</f>
        <v/>
      </c>
      <c r="F14" s="1" t="str">
        <f>名簿!D14&amp;""</f>
        <v/>
      </c>
      <c r="G14" s="1" t="str">
        <f t="shared" si="1"/>
        <v/>
      </c>
      <c r="H14" s="1" t="str">
        <f t="shared" si="2"/>
        <v/>
      </c>
      <c r="I14" s="1" t="str">
        <f t="shared" si="3"/>
        <v/>
      </c>
      <c r="J14" s="1" t="str">
        <f t="shared" si="4"/>
        <v/>
      </c>
      <c r="K14" s="1" t="str">
        <f t="shared" si="5"/>
        <v/>
      </c>
      <c r="L14" s="1" t="str">
        <f t="shared" si="6"/>
        <v/>
      </c>
      <c r="M14" s="1" t="str">
        <f t="shared" si="7"/>
        <v/>
      </c>
      <c r="N14" s="1" t="str">
        <f t="shared" si="8"/>
        <v/>
      </c>
      <c r="O14" s="1" t="str">
        <f t="shared" si="9"/>
        <v/>
      </c>
      <c r="P14" s="1" t="str">
        <f t="shared" si="10"/>
        <v/>
      </c>
      <c r="Q14" s="1" t="str">
        <f t="shared" si="11"/>
        <v/>
      </c>
      <c r="R14" s="1" t="str">
        <f t="shared" si="12"/>
        <v/>
      </c>
      <c r="S14" s="1" t="str">
        <f t="shared" si="13"/>
        <v/>
      </c>
      <c r="T14" s="1" t="str">
        <f t="shared" si="14"/>
        <v/>
      </c>
      <c r="U14" s="1" t="str">
        <f t="shared" si="15"/>
        <v/>
      </c>
      <c r="V14" s="1" t="str">
        <f t="shared" si="16"/>
        <v/>
      </c>
      <c r="W14" s="1" t="str">
        <f t="shared" si="17"/>
        <v/>
      </c>
      <c r="Y14" s="1" t="str">
        <f t="shared" si="18"/>
        <v/>
      </c>
      <c r="Z14" s="1" t="str">
        <f t="shared" si="19"/>
        <v/>
      </c>
      <c r="AA14" s="1" t="str">
        <f t="shared" si="20"/>
        <v/>
      </c>
      <c r="AB14" s="1" t="str">
        <f t="shared" si="21"/>
        <v/>
      </c>
      <c r="AC14" s="1" t="str">
        <f t="shared" si="22"/>
        <v/>
      </c>
      <c r="AD14" s="1" t="str">
        <f t="shared" si="23"/>
        <v/>
      </c>
      <c r="AE14" s="1" t="str">
        <f t="shared" si="24"/>
        <v/>
      </c>
      <c r="AF14" s="1" t="str">
        <f t="shared" si="25"/>
        <v/>
      </c>
      <c r="AJ1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4" s="1" t="str">
        <f>IF(INT((ROW()-5)/MAX(1,N(名札!$E$4)))+1&gt;$AH$5,"",INDEX($Y$5:$AB$49,INT((ROW()-5)/MAX(1,N(名札!$E$4)))+1,$AN$27))</f>
        <v/>
      </c>
    </row>
    <row r="15" spans="1:40" x14ac:dyDescent="0.2">
      <c r="A15" s="1">
        <f t="shared" si="0"/>
        <v>11</v>
      </c>
      <c r="B15" s="1">
        <f>IF(ISNUMBER(名簿!A15),名簿!A15,A15)</f>
        <v>11</v>
      </c>
      <c r="C15" s="1">
        <f>IF(AND(D15&lt;&gt;"",名簿!E15&lt;&gt;"除外"),1,0)</f>
        <v>0</v>
      </c>
      <c r="D15" s="1" t="str">
        <f>SUBSTITUTE(TRIM(SUBSTITUTE(名簿!B15&amp;"","　"," "))," ","　")</f>
        <v/>
      </c>
      <c r="E15" s="1" t="str">
        <f>SUBSTITUTE(TRIM(SUBSTITUTE(名簿!C15&amp;"","　"," "))," ","　")</f>
        <v/>
      </c>
      <c r="F15" s="1" t="str">
        <f>名簿!D15&amp;""</f>
        <v/>
      </c>
      <c r="G15" s="1" t="str">
        <f t="shared" si="1"/>
        <v/>
      </c>
      <c r="H15" s="1" t="str">
        <f t="shared" si="2"/>
        <v/>
      </c>
      <c r="I15" s="1" t="str">
        <f t="shared" si="3"/>
        <v/>
      </c>
      <c r="J15" s="1" t="str">
        <f t="shared" si="4"/>
        <v/>
      </c>
      <c r="K15" s="1" t="str">
        <f t="shared" si="5"/>
        <v/>
      </c>
      <c r="L15" s="1" t="str">
        <f t="shared" si="6"/>
        <v/>
      </c>
      <c r="M15" s="1" t="str">
        <f t="shared" si="7"/>
        <v/>
      </c>
      <c r="N15" s="1" t="str">
        <f t="shared" si="8"/>
        <v/>
      </c>
      <c r="O15" s="1" t="str">
        <f t="shared" si="9"/>
        <v/>
      </c>
      <c r="P15" s="1" t="str">
        <f t="shared" si="10"/>
        <v/>
      </c>
      <c r="Q15" s="1" t="str">
        <f t="shared" si="11"/>
        <v/>
      </c>
      <c r="R15" s="1" t="str">
        <f t="shared" si="12"/>
        <v/>
      </c>
      <c r="S15" s="1" t="str">
        <f t="shared" si="13"/>
        <v/>
      </c>
      <c r="T15" s="1" t="str">
        <f t="shared" si="14"/>
        <v/>
      </c>
      <c r="U15" s="1" t="str">
        <f t="shared" si="15"/>
        <v/>
      </c>
      <c r="V15" s="1" t="str">
        <f t="shared" si="16"/>
        <v/>
      </c>
      <c r="W15" s="1" t="str">
        <f t="shared" si="17"/>
        <v/>
      </c>
      <c r="Y15" s="1" t="str">
        <f t="shared" si="18"/>
        <v/>
      </c>
      <c r="Z15" s="1" t="str">
        <f t="shared" si="19"/>
        <v/>
      </c>
      <c r="AA15" s="1" t="str">
        <f t="shared" si="20"/>
        <v/>
      </c>
      <c r="AB15" s="1" t="str">
        <f t="shared" si="21"/>
        <v/>
      </c>
      <c r="AC15" s="1" t="str">
        <f t="shared" si="22"/>
        <v/>
      </c>
      <c r="AD15" s="1" t="str">
        <f t="shared" si="23"/>
        <v/>
      </c>
      <c r="AE15" s="1" t="str">
        <f t="shared" si="24"/>
        <v/>
      </c>
      <c r="AF15" s="1" t="str">
        <f t="shared" si="25"/>
        <v/>
      </c>
      <c r="AJ1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5" s="1" t="str">
        <f>IF(INT((ROW()-5)/MAX(1,N(名札!$E$4)))+1&gt;$AH$5,"",INDEX($Y$5:$AB$49,INT((ROW()-5)/MAX(1,N(名札!$E$4)))+1,$AN$27))</f>
        <v/>
      </c>
      <c r="AN15" s="1">
        <f>IFERROR(MATCH(集金表!$J$6,{"出席番号順","男女別（男子が先）","男女別（女子が先）","五十音順"},0),1)</f>
        <v>1</v>
      </c>
    </row>
    <row r="16" spans="1:40" x14ac:dyDescent="0.2">
      <c r="A16" s="1">
        <f t="shared" si="0"/>
        <v>12</v>
      </c>
      <c r="B16" s="1">
        <f>IF(ISNUMBER(名簿!A16),名簿!A16,A16)</f>
        <v>12</v>
      </c>
      <c r="C16" s="1">
        <f>IF(AND(D16&lt;&gt;"",名簿!E16&lt;&gt;"除外"),1,0)</f>
        <v>0</v>
      </c>
      <c r="D16" s="1" t="str">
        <f>SUBSTITUTE(TRIM(SUBSTITUTE(名簿!B16&amp;"","　"," "))," ","　")</f>
        <v/>
      </c>
      <c r="E16" s="1" t="str">
        <f>SUBSTITUTE(TRIM(SUBSTITUTE(名簿!C16&amp;"","　"," "))," ","　")</f>
        <v/>
      </c>
      <c r="F16" s="1" t="str">
        <f>名簿!D16&amp;""</f>
        <v/>
      </c>
      <c r="G16" s="1" t="str">
        <f t="shared" si="1"/>
        <v/>
      </c>
      <c r="H16" s="1" t="str">
        <f t="shared" si="2"/>
        <v/>
      </c>
      <c r="I16" s="1" t="str">
        <f t="shared" si="3"/>
        <v/>
      </c>
      <c r="J16" s="1" t="str">
        <f t="shared" si="4"/>
        <v/>
      </c>
      <c r="K16" s="1" t="str">
        <f t="shared" si="5"/>
        <v/>
      </c>
      <c r="L16" s="1" t="str">
        <f t="shared" si="6"/>
        <v/>
      </c>
      <c r="M16" s="1" t="str">
        <f t="shared" si="7"/>
        <v/>
      </c>
      <c r="N16" s="1" t="str">
        <f t="shared" si="8"/>
        <v/>
      </c>
      <c r="O16" s="1" t="str">
        <f t="shared" si="9"/>
        <v/>
      </c>
      <c r="P16" s="1" t="str">
        <f t="shared" si="10"/>
        <v/>
      </c>
      <c r="Q16" s="1" t="str">
        <f t="shared" si="11"/>
        <v/>
      </c>
      <c r="R16" s="1" t="str">
        <f t="shared" si="12"/>
        <v/>
      </c>
      <c r="S16" s="1" t="str">
        <f t="shared" si="13"/>
        <v/>
      </c>
      <c r="T16" s="1" t="str">
        <f t="shared" si="14"/>
        <v/>
      </c>
      <c r="U16" s="1" t="str">
        <f t="shared" si="15"/>
        <v/>
      </c>
      <c r="V16" s="1" t="str">
        <f t="shared" si="16"/>
        <v/>
      </c>
      <c r="W16" s="1" t="str">
        <f t="shared" si="17"/>
        <v/>
      </c>
      <c r="Y16" s="1" t="str">
        <f t="shared" si="18"/>
        <v/>
      </c>
      <c r="Z16" s="1" t="str">
        <f t="shared" si="19"/>
        <v/>
      </c>
      <c r="AA16" s="1" t="str">
        <f t="shared" si="20"/>
        <v/>
      </c>
      <c r="AB16" s="1" t="str">
        <f t="shared" si="21"/>
        <v/>
      </c>
      <c r="AC16" s="1" t="str">
        <f t="shared" si="22"/>
        <v/>
      </c>
      <c r="AD16" s="1" t="str">
        <f t="shared" si="23"/>
        <v/>
      </c>
      <c r="AE16" s="1" t="str">
        <f t="shared" si="24"/>
        <v/>
      </c>
      <c r="AF16" s="1" t="str">
        <f t="shared" si="25"/>
        <v/>
      </c>
      <c r="AJ1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6" s="1" t="str">
        <f>IF(INT((ROW()-5)/MAX(1,N(名札!$E$4)))+1&gt;$AH$5,"",INDEX($Y$5:$AB$49,INT((ROW()-5)/MAX(1,N(名札!$E$4)))+1,$AN$27))</f>
        <v/>
      </c>
      <c r="AN16" s="1">
        <f>MIN(50,MAX(1,AH5+N(集金表!$J$7)))</f>
        <v>1</v>
      </c>
    </row>
    <row r="17" spans="1:40" x14ac:dyDescent="0.2">
      <c r="A17" s="1">
        <f t="shared" si="0"/>
        <v>13</v>
      </c>
      <c r="B17" s="1">
        <f>IF(ISNUMBER(名簿!A17),名簿!A17,A17)</f>
        <v>13</v>
      </c>
      <c r="C17" s="1">
        <f>IF(AND(D17&lt;&gt;"",名簿!E17&lt;&gt;"除外"),1,0)</f>
        <v>0</v>
      </c>
      <c r="D17" s="1" t="str">
        <f>SUBSTITUTE(TRIM(SUBSTITUTE(名簿!B17&amp;"","　"," "))," ","　")</f>
        <v/>
      </c>
      <c r="E17" s="1" t="str">
        <f>SUBSTITUTE(TRIM(SUBSTITUTE(名簿!C17&amp;"","　"," "))," ","　")</f>
        <v/>
      </c>
      <c r="F17" s="1" t="str">
        <f>名簿!D17&amp;""</f>
        <v/>
      </c>
      <c r="G17" s="1" t="str">
        <f t="shared" si="1"/>
        <v/>
      </c>
      <c r="H17" s="1" t="str">
        <f t="shared" si="2"/>
        <v/>
      </c>
      <c r="I17" s="1" t="str">
        <f t="shared" si="3"/>
        <v/>
      </c>
      <c r="J17" s="1" t="str">
        <f t="shared" si="4"/>
        <v/>
      </c>
      <c r="K17" s="1" t="str">
        <f t="shared" si="5"/>
        <v/>
      </c>
      <c r="L17" s="1" t="str">
        <f t="shared" si="6"/>
        <v/>
      </c>
      <c r="M17" s="1" t="str">
        <f t="shared" si="7"/>
        <v/>
      </c>
      <c r="N17" s="1" t="str">
        <f t="shared" si="8"/>
        <v/>
      </c>
      <c r="O17" s="1" t="str">
        <f t="shared" si="9"/>
        <v/>
      </c>
      <c r="P17" s="1" t="str">
        <f t="shared" si="10"/>
        <v/>
      </c>
      <c r="Q17" s="1" t="str">
        <f t="shared" si="11"/>
        <v/>
      </c>
      <c r="R17" s="1" t="str">
        <f t="shared" si="12"/>
        <v/>
      </c>
      <c r="S17" s="1" t="str">
        <f t="shared" si="13"/>
        <v/>
      </c>
      <c r="T17" s="1" t="str">
        <f t="shared" si="14"/>
        <v/>
      </c>
      <c r="U17" s="1" t="str">
        <f t="shared" si="15"/>
        <v/>
      </c>
      <c r="V17" s="1" t="str">
        <f t="shared" si="16"/>
        <v/>
      </c>
      <c r="W17" s="1" t="str">
        <f t="shared" si="17"/>
        <v/>
      </c>
      <c r="Y17" s="1" t="str">
        <f t="shared" si="18"/>
        <v/>
      </c>
      <c r="Z17" s="1" t="str">
        <f t="shared" si="19"/>
        <v/>
      </c>
      <c r="AA17" s="1" t="str">
        <f t="shared" si="20"/>
        <v/>
      </c>
      <c r="AB17" s="1" t="str">
        <f t="shared" si="21"/>
        <v/>
      </c>
      <c r="AC17" s="1" t="str">
        <f t="shared" si="22"/>
        <v/>
      </c>
      <c r="AD17" s="1" t="str">
        <f t="shared" si="23"/>
        <v/>
      </c>
      <c r="AE17" s="1" t="str">
        <f t="shared" si="24"/>
        <v/>
      </c>
      <c r="AF17" s="1" t="str">
        <f t="shared" si="25"/>
        <v/>
      </c>
      <c r="AJ1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7" s="1" t="str">
        <f>IF(INT((ROW()-5)/MAX(1,N(名札!$E$4)))+1&gt;$AH$5,"",INDEX($Y$5:$AB$49,INT((ROW()-5)/MAX(1,N(名札!$E$4)))+1,$AN$27))</f>
        <v/>
      </c>
    </row>
    <row r="18" spans="1:40" x14ac:dyDescent="0.2">
      <c r="A18" s="1">
        <f t="shared" si="0"/>
        <v>14</v>
      </c>
      <c r="B18" s="1">
        <f>IF(ISNUMBER(名簿!A18),名簿!A18,A18)</f>
        <v>14</v>
      </c>
      <c r="C18" s="1">
        <f>IF(AND(D18&lt;&gt;"",名簿!E18&lt;&gt;"除外"),1,0)</f>
        <v>0</v>
      </c>
      <c r="D18" s="1" t="str">
        <f>SUBSTITUTE(TRIM(SUBSTITUTE(名簿!B18&amp;"","　"," "))," ","　")</f>
        <v/>
      </c>
      <c r="E18" s="1" t="str">
        <f>SUBSTITUTE(TRIM(SUBSTITUTE(名簿!C18&amp;"","　"," "))," ","　")</f>
        <v/>
      </c>
      <c r="F18" s="1" t="str">
        <f>名簿!D18&amp;""</f>
        <v/>
      </c>
      <c r="G18" s="1" t="str">
        <f t="shared" si="1"/>
        <v/>
      </c>
      <c r="H18" s="1" t="str">
        <f t="shared" si="2"/>
        <v/>
      </c>
      <c r="I18" s="1" t="str">
        <f t="shared" si="3"/>
        <v/>
      </c>
      <c r="J18" s="1" t="str">
        <f t="shared" si="4"/>
        <v/>
      </c>
      <c r="K18" s="1" t="str">
        <f t="shared" si="5"/>
        <v/>
      </c>
      <c r="L18" s="1" t="str">
        <f t="shared" si="6"/>
        <v/>
      </c>
      <c r="M18" s="1" t="str">
        <f t="shared" si="7"/>
        <v/>
      </c>
      <c r="N18" s="1" t="str">
        <f t="shared" si="8"/>
        <v/>
      </c>
      <c r="O18" s="1" t="str">
        <f t="shared" si="9"/>
        <v/>
      </c>
      <c r="P18" s="1" t="str">
        <f t="shared" si="10"/>
        <v/>
      </c>
      <c r="Q18" s="1" t="str">
        <f t="shared" si="11"/>
        <v/>
      </c>
      <c r="R18" s="1" t="str">
        <f t="shared" si="12"/>
        <v/>
      </c>
      <c r="S18" s="1" t="str">
        <f t="shared" si="13"/>
        <v/>
      </c>
      <c r="T18" s="1" t="str">
        <f t="shared" si="14"/>
        <v/>
      </c>
      <c r="U18" s="1" t="str">
        <f t="shared" si="15"/>
        <v/>
      </c>
      <c r="V18" s="1" t="str">
        <f t="shared" si="16"/>
        <v/>
      </c>
      <c r="W18" s="1" t="str">
        <f t="shared" si="17"/>
        <v/>
      </c>
      <c r="Y18" s="1" t="str">
        <f t="shared" si="18"/>
        <v/>
      </c>
      <c r="Z18" s="1" t="str">
        <f t="shared" si="19"/>
        <v/>
      </c>
      <c r="AA18" s="1" t="str">
        <f t="shared" si="20"/>
        <v/>
      </c>
      <c r="AB18" s="1" t="str">
        <f t="shared" si="21"/>
        <v/>
      </c>
      <c r="AC18" s="1" t="str">
        <f t="shared" si="22"/>
        <v/>
      </c>
      <c r="AD18" s="1" t="str">
        <f t="shared" si="23"/>
        <v/>
      </c>
      <c r="AE18" s="1" t="str">
        <f t="shared" si="24"/>
        <v/>
      </c>
      <c r="AF18" s="1" t="str">
        <f t="shared" si="25"/>
        <v/>
      </c>
      <c r="AJ1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8" s="1" t="str">
        <f>IF(INT((ROW()-5)/MAX(1,N(名札!$E$4)))+1&gt;$AH$5,"",INDEX($Y$5:$AB$49,INT((ROW()-5)/MAX(1,N(名札!$E$4)))+1,$AN$27))</f>
        <v/>
      </c>
      <c r="AN18" s="1">
        <f>IF(男女別名簿!$N$3="五十音順",2,1)</f>
        <v>1</v>
      </c>
    </row>
    <row r="19" spans="1:40" x14ac:dyDescent="0.2">
      <c r="A19" s="1">
        <f t="shared" si="0"/>
        <v>15</v>
      </c>
      <c r="B19" s="1">
        <f>IF(ISNUMBER(名簿!A19),名簿!A19,A19)</f>
        <v>15</v>
      </c>
      <c r="C19" s="1">
        <f>IF(AND(D19&lt;&gt;"",名簿!E19&lt;&gt;"除外"),1,0)</f>
        <v>0</v>
      </c>
      <c r="D19" s="1" t="str">
        <f>SUBSTITUTE(TRIM(SUBSTITUTE(名簿!B19&amp;"","　"," "))," ","　")</f>
        <v/>
      </c>
      <c r="E19" s="1" t="str">
        <f>SUBSTITUTE(TRIM(SUBSTITUTE(名簿!C19&amp;"","　"," "))," ","　")</f>
        <v/>
      </c>
      <c r="F19" s="1" t="str">
        <f>名簿!D19&amp;""</f>
        <v/>
      </c>
      <c r="G19" s="1" t="str">
        <f t="shared" si="1"/>
        <v/>
      </c>
      <c r="H19" s="1" t="str">
        <f t="shared" si="2"/>
        <v/>
      </c>
      <c r="I19" s="1" t="str">
        <f t="shared" si="3"/>
        <v/>
      </c>
      <c r="J19" s="1" t="str">
        <f t="shared" si="4"/>
        <v/>
      </c>
      <c r="K19" s="1" t="str">
        <f t="shared" si="5"/>
        <v/>
      </c>
      <c r="L19" s="1" t="str">
        <f t="shared" si="6"/>
        <v/>
      </c>
      <c r="M19" s="1" t="str">
        <f t="shared" si="7"/>
        <v/>
      </c>
      <c r="N19" s="1" t="str">
        <f t="shared" si="8"/>
        <v/>
      </c>
      <c r="O19" s="1" t="str">
        <f t="shared" si="9"/>
        <v/>
      </c>
      <c r="P19" s="1" t="str">
        <f t="shared" si="10"/>
        <v/>
      </c>
      <c r="Q19" s="1" t="str">
        <f t="shared" si="11"/>
        <v/>
      </c>
      <c r="R19" s="1" t="str">
        <f t="shared" si="12"/>
        <v/>
      </c>
      <c r="S19" s="1" t="str">
        <f t="shared" si="13"/>
        <v/>
      </c>
      <c r="T19" s="1" t="str">
        <f t="shared" si="14"/>
        <v/>
      </c>
      <c r="U19" s="1" t="str">
        <f t="shared" si="15"/>
        <v/>
      </c>
      <c r="V19" s="1" t="str">
        <f t="shared" si="16"/>
        <v/>
      </c>
      <c r="W19" s="1" t="str">
        <f t="shared" si="17"/>
        <v/>
      </c>
      <c r="Y19" s="1" t="str">
        <f t="shared" si="18"/>
        <v/>
      </c>
      <c r="Z19" s="1" t="str">
        <f t="shared" si="19"/>
        <v/>
      </c>
      <c r="AA19" s="1" t="str">
        <f t="shared" si="20"/>
        <v/>
      </c>
      <c r="AB19" s="1" t="str">
        <f t="shared" si="21"/>
        <v/>
      </c>
      <c r="AC19" s="1" t="str">
        <f t="shared" si="22"/>
        <v/>
      </c>
      <c r="AD19" s="1" t="str">
        <f t="shared" si="23"/>
        <v/>
      </c>
      <c r="AE19" s="1" t="str">
        <f t="shared" si="24"/>
        <v/>
      </c>
      <c r="AF19" s="1" t="str">
        <f t="shared" si="25"/>
        <v/>
      </c>
      <c r="AJ1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19" s="1" t="str">
        <f>IF(INT((ROW()-5)/MAX(1,N(名札!$E$4)))+1&gt;$AH$5,"",INDEX($Y$5:$AB$49,INT((ROW()-5)/MAX(1,N(名札!$E$4)))+1,$AN$27))</f>
        <v/>
      </c>
      <c r="AN19" s="1">
        <f>MIN(30,MAX(1,MAX(AH6,AH7)+N(男女別名簿!$N$5)))</f>
        <v>1</v>
      </c>
    </row>
    <row r="20" spans="1:40" x14ac:dyDescent="0.2">
      <c r="A20" s="1">
        <f t="shared" si="0"/>
        <v>16</v>
      </c>
      <c r="B20" s="1">
        <f>IF(ISNUMBER(名簿!A20),名簿!A20,A20)</f>
        <v>16</v>
      </c>
      <c r="C20" s="1">
        <f>IF(AND(D20&lt;&gt;"",名簿!E20&lt;&gt;"除外"),1,0)</f>
        <v>0</v>
      </c>
      <c r="D20" s="1" t="str">
        <f>SUBSTITUTE(TRIM(SUBSTITUTE(名簿!B20&amp;"","　"," "))," ","　")</f>
        <v/>
      </c>
      <c r="E20" s="1" t="str">
        <f>SUBSTITUTE(TRIM(SUBSTITUTE(名簿!C20&amp;"","　"," "))," ","　")</f>
        <v/>
      </c>
      <c r="F20" s="1" t="str">
        <f>名簿!D20&amp;""</f>
        <v/>
      </c>
      <c r="G20" s="1" t="str">
        <f t="shared" si="1"/>
        <v/>
      </c>
      <c r="H20" s="1" t="str">
        <f t="shared" si="2"/>
        <v/>
      </c>
      <c r="I20" s="1" t="str">
        <f t="shared" si="3"/>
        <v/>
      </c>
      <c r="J20" s="1" t="str">
        <f t="shared" si="4"/>
        <v/>
      </c>
      <c r="K20" s="1" t="str">
        <f t="shared" si="5"/>
        <v/>
      </c>
      <c r="L20" s="1" t="str">
        <f t="shared" si="6"/>
        <v/>
      </c>
      <c r="M20" s="1" t="str">
        <f t="shared" si="7"/>
        <v/>
      </c>
      <c r="N20" s="1" t="str">
        <f t="shared" si="8"/>
        <v/>
      </c>
      <c r="O20" s="1" t="str">
        <f t="shared" si="9"/>
        <v/>
      </c>
      <c r="P20" s="1" t="str">
        <f t="shared" si="10"/>
        <v/>
      </c>
      <c r="Q20" s="1" t="str">
        <f t="shared" si="11"/>
        <v/>
      </c>
      <c r="R20" s="1" t="str">
        <f t="shared" si="12"/>
        <v/>
      </c>
      <c r="S20" s="1" t="str">
        <f t="shared" si="13"/>
        <v/>
      </c>
      <c r="T20" s="1" t="str">
        <f t="shared" si="14"/>
        <v/>
      </c>
      <c r="U20" s="1" t="str">
        <f t="shared" si="15"/>
        <v/>
      </c>
      <c r="V20" s="1" t="str">
        <f t="shared" si="16"/>
        <v/>
      </c>
      <c r="W20" s="1" t="str">
        <f t="shared" si="17"/>
        <v/>
      </c>
      <c r="Y20" s="1" t="str">
        <f t="shared" si="18"/>
        <v/>
      </c>
      <c r="Z20" s="1" t="str">
        <f t="shared" si="19"/>
        <v/>
      </c>
      <c r="AA20" s="1" t="str">
        <f t="shared" si="20"/>
        <v/>
      </c>
      <c r="AB20" s="1" t="str">
        <f t="shared" si="21"/>
        <v/>
      </c>
      <c r="AC20" s="1" t="str">
        <f t="shared" si="22"/>
        <v/>
      </c>
      <c r="AD20" s="1" t="str">
        <f t="shared" si="23"/>
        <v/>
      </c>
      <c r="AE20" s="1" t="str">
        <f t="shared" si="24"/>
        <v/>
      </c>
      <c r="AF20" s="1" t="str">
        <f t="shared" si="25"/>
        <v/>
      </c>
      <c r="AJ2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0" s="1" t="str">
        <f>IF(INT((ROW()-5)/MAX(1,N(名札!$E$4)))+1&gt;$AH$5,"",INDEX($Y$5:$AB$49,INT((ROW()-5)/MAX(1,N(名札!$E$4)))+1,$AN$27))</f>
        <v/>
      </c>
    </row>
    <row r="21" spans="1:40" x14ac:dyDescent="0.2">
      <c r="A21" s="1">
        <f t="shared" si="0"/>
        <v>17</v>
      </c>
      <c r="B21" s="1">
        <f>IF(ISNUMBER(名簿!A21),名簿!A21,A21)</f>
        <v>17</v>
      </c>
      <c r="C21" s="1">
        <f>IF(AND(D21&lt;&gt;"",名簿!E21&lt;&gt;"除外"),1,0)</f>
        <v>0</v>
      </c>
      <c r="D21" s="1" t="str">
        <f>SUBSTITUTE(TRIM(SUBSTITUTE(名簿!B21&amp;"","　"," "))," ","　")</f>
        <v/>
      </c>
      <c r="E21" s="1" t="str">
        <f>SUBSTITUTE(TRIM(SUBSTITUTE(名簿!C21&amp;"","　"," "))," ","　")</f>
        <v/>
      </c>
      <c r="F21" s="1" t="str">
        <f>名簿!D21&amp;""</f>
        <v/>
      </c>
      <c r="G21" s="1" t="str">
        <f t="shared" si="1"/>
        <v/>
      </c>
      <c r="H21" s="1" t="str">
        <f t="shared" si="2"/>
        <v/>
      </c>
      <c r="I21" s="1" t="str">
        <f t="shared" si="3"/>
        <v/>
      </c>
      <c r="J21" s="1" t="str">
        <f t="shared" si="4"/>
        <v/>
      </c>
      <c r="K21" s="1" t="str">
        <f t="shared" si="5"/>
        <v/>
      </c>
      <c r="L21" s="1" t="str">
        <f t="shared" si="6"/>
        <v/>
      </c>
      <c r="M21" s="1" t="str">
        <f t="shared" si="7"/>
        <v/>
      </c>
      <c r="N21" s="1" t="str">
        <f t="shared" si="8"/>
        <v/>
      </c>
      <c r="O21" s="1" t="str">
        <f t="shared" si="9"/>
        <v/>
      </c>
      <c r="P21" s="1" t="str">
        <f t="shared" si="10"/>
        <v/>
      </c>
      <c r="Q21" s="1" t="str">
        <f t="shared" si="11"/>
        <v/>
      </c>
      <c r="R21" s="1" t="str">
        <f t="shared" si="12"/>
        <v/>
      </c>
      <c r="S21" s="1" t="str">
        <f t="shared" si="13"/>
        <v/>
      </c>
      <c r="T21" s="1" t="str">
        <f t="shared" si="14"/>
        <v/>
      </c>
      <c r="U21" s="1" t="str">
        <f t="shared" si="15"/>
        <v/>
      </c>
      <c r="V21" s="1" t="str">
        <f t="shared" si="16"/>
        <v/>
      </c>
      <c r="W21" s="1" t="str">
        <f t="shared" si="17"/>
        <v/>
      </c>
      <c r="Y21" s="1" t="str">
        <f t="shared" si="18"/>
        <v/>
      </c>
      <c r="Z21" s="1" t="str">
        <f t="shared" si="19"/>
        <v/>
      </c>
      <c r="AA21" s="1" t="str">
        <f t="shared" si="20"/>
        <v/>
      </c>
      <c r="AB21" s="1" t="str">
        <f t="shared" si="21"/>
        <v/>
      </c>
      <c r="AC21" s="1" t="str">
        <f t="shared" si="22"/>
        <v/>
      </c>
      <c r="AD21" s="1" t="str">
        <f t="shared" si="23"/>
        <v/>
      </c>
      <c r="AE21" s="1" t="str">
        <f t="shared" si="24"/>
        <v/>
      </c>
      <c r="AF21" s="1" t="str">
        <f t="shared" si="25"/>
        <v/>
      </c>
      <c r="AJ2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1" s="1" t="str">
        <f>IF(INT((ROW()-5)/MAX(1,N(名札!$E$4)))+1&gt;$AH$5,"",INDEX($Y$5:$AB$49,INT((ROW()-5)/MAX(1,N(名札!$E$4)))+1,$AN$27))</f>
        <v/>
      </c>
      <c r="AN21" s="1">
        <f>IFERROR(MATCH(掲示用名簿!$J$4,{"出席番号順","男女別（男子が先）","男女別（女子が先）","五十音順"},0),1)</f>
        <v>1</v>
      </c>
    </row>
    <row r="22" spans="1:40" x14ac:dyDescent="0.2">
      <c r="A22" s="1">
        <f t="shared" si="0"/>
        <v>18</v>
      </c>
      <c r="B22" s="1">
        <f>IF(ISNUMBER(名簿!A22),名簿!A22,A22)</f>
        <v>18</v>
      </c>
      <c r="C22" s="1">
        <f>IF(AND(D22&lt;&gt;"",名簿!E22&lt;&gt;"除外"),1,0)</f>
        <v>0</v>
      </c>
      <c r="D22" s="1" t="str">
        <f>SUBSTITUTE(TRIM(SUBSTITUTE(名簿!B22&amp;"","　"," "))," ","　")</f>
        <v/>
      </c>
      <c r="E22" s="1" t="str">
        <f>SUBSTITUTE(TRIM(SUBSTITUTE(名簿!C22&amp;"","　"," "))," ","　")</f>
        <v/>
      </c>
      <c r="F22" s="1" t="str">
        <f>名簿!D22&amp;""</f>
        <v/>
      </c>
      <c r="G22" s="1" t="str">
        <f t="shared" si="1"/>
        <v/>
      </c>
      <c r="H22" s="1" t="str">
        <f t="shared" si="2"/>
        <v/>
      </c>
      <c r="I22" s="1" t="str">
        <f t="shared" si="3"/>
        <v/>
      </c>
      <c r="J22" s="1" t="str">
        <f t="shared" si="4"/>
        <v/>
      </c>
      <c r="K22" s="1" t="str">
        <f t="shared" si="5"/>
        <v/>
      </c>
      <c r="L22" s="1" t="str">
        <f t="shared" si="6"/>
        <v/>
      </c>
      <c r="M22" s="1" t="str">
        <f t="shared" si="7"/>
        <v/>
      </c>
      <c r="N22" s="1" t="str">
        <f t="shared" si="8"/>
        <v/>
      </c>
      <c r="O22" s="1" t="str">
        <f t="shared" si="9"/>
        <v/>
      </c>
      <c r="P22" s="1" t="str">
        <f t="shared" si="10"/>
        <v/>
      </c>
      <c r="Q22" s="1" t="str">
        <f t="shared" si="11"/>
        <v/>
      </c>
      <c r="R22" s="1" t="str">
        <f t="shared" si="12"/>
        <v/>
      </c>
      <c r="S22" s="1" t="str">
        <f t="shared" si="13"/>
        <v/>
      </c>
      <c r="T22" s="1" t="str">
        <f t="shared" si="14"/>
        <v/>
      </c>
      <c r="U22" s="1" t="str">
        <f t="shared" si="15"/>
        <v/>
      </c>
      <c r="V22" s="1" t="str">
        <f t="shared" si="16"/>
        <v/>
      </c>
      <c r="W22" s="1" t="str">
        <f t="shared" si="17"/>
        <v/>
      </c>
      <c r="Y22" s="1" t="str">
        <f t="shared" si="18"/>
        <v/>
      </c>
      <c r="Z22" s="1" t="str">
        <f t="shared" si="19"/>
        <v/>
      </c>
      <c r="AA22" s="1" t="str">
        <f t="shared" si="20"/>
        <v/>
      </c>
      <c r="AB22" s="1" t="str">
        <f t="shared" si="21"/>
        <v/>
      </c>
      <c r="AC22" s="1" t="str">
        <f t="shared" si="22"/>
        <v/>
      </c>
      <c r="AD22" s="1" t="str">
        <f t="shared" si="23"/>
        <v/>
      </c>
      <c r="AE22" s="1" t="str">
        <f t="shared" si="24"/>
        <v/>
      </c>
      <c r="AF22" s="1" t="str">
        <f t="shared" si="25"/>
        <v/>
      </c>
      <c r="AJ2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2" s="1" t="str">
        <f>IF(INT((ROW()-5)/MAX(1,N(名札!$E$4)))+1&gt;$AH$5,"",INDEX($Y$5:$AB$49,INT((ROW()-5)/MAX(1,N(名札!$E$4)))+1,$AN$27))</f>
        <v/>
      </c>
      <c r="AN22" s="1">
        <f>MAX(1,ROUNDUP(AH5/2,0))</f>
        <v>1</v>
      </c>
    </row>
    <row r="23" spans="1:40" x14ac:dyDescent="0.2">
      <c r="A23" s="1">
        <f t="shared" si="0"/>
        <v>19</v>
      </c>
      <c r="B23" s="1">
        <f>IF(ISNUMBER(名簿!A23),名簿!A23,A23)</f>
        <v>19</v>
      </c>
      <c r="C23" s="1">
        <f>IF(AND(D23&lt;&gt;"",名簿!E23&lt;&gt;"除外"),1,0)</f>
        <v>0</v>
      </c>
      <c r="D23" s="1" t="str">
        <f>SUBSTITUTE(TRIM(SUBSTITUTE(名簿!B23&amp;"","　"," "))," ","　")</f>
        <v/>
      </c>
      <c r="E23" s="1" t="str">
        <f>SUBSTITUTE(TRIM(SUBSTITUTE(名簿!C23&amp;"","　"," "))," ","　")</f>
        <v/>
      </c>
      <c r="F23" s="1" t="str">
        <f>名簿!D23&amp;""</f>
        <v/>
      </c>
      <c r="G23" s="1" t="str">
        <f t="shared" si="1"/>
        <v/>
      </c>
      <c r="H23" s="1" t="str">
        <f t="shared" si="2"/>
        <v/>
      </c>
      <c r="I23" s="1" t="str">
        <f t="shared" si="3"/>
        <v/>
      </c>
      <c r="J23" s="1" t="str">
        <f t="shared" si="4"/>
        <v/>
      </c>
      <c r="K23" s="1" t="str">
        <f t="shared" si="5"/>
        <v/>
      </c>
      <c r="L23" s="1" t="str">
        <f t="shared" si="6"/>
        <v/>
      </c>
      <c r="M23" s="1" t="str">
        <f t="shared" si="7"/>
        <v/>
      </c>
      <c r="N23" s="1" t="str">
        <f t="shared" si="8"/>
        <v/>
      </c>
      <c r="O23" s="1" t="str">
        <f t="shared" si="9"/>
        <v/>
      </c>
      <c r="P23" s="1" t="str">
        <f t="shared" si="10"/>
        <v/>
      </c>
      <c r="Q23" s="1" t="str">
        <f t="shared" si="11"/>
        <v/>
      </c>
      <c r="R23" s="1" t="str">
        <f t="shared" si="12"/>
        <v/>
      </c>
      <c r="S23" s="1" t="str">
        <f t="shared" si="13"/>
        <v/>
      </c>
      <c r="T23" s="1" t="str">
        <f t="shared" si="14"/>
        <v/>
      </c>
      <c r="U23" s="1" t="str">
        <f t="shared" si="15"/>
        <v/>
      </c>
      <c r="V23" s="1" t="str">
        <f t="shared" si="16"/>
        <v/>
      </c>
      <c r="W23" s="1" t="str">
        <f t="shared" si="17"/>
        <v/>
      </c>
      <c r="Y23" s="1" t="str">
        <f t="shared" si="18"/>
        <v/>
      </c>
      <c r="Z23" s="1" t="str">
        <f t="shared" si="19"/>
        <v/>
      </c>
      <c r="AA23" s="1" t="str">
        <f t="shared" si="20"/>
        <v/>
      </c>
      <c r="AB23" s="1" t="str">
        <f t="shared" si="21"/>
        <v/>
      </c>
      <c r="AC23" s="1" t="str">
        <f t="shared" si="22"/>
        <v/>
      </c>
      <c r="AD23" s="1" t="str">
        <f t="shared" si="23"/>
        <v/>
      </c>
      <c r="AE23" s="1" t="str">
        <f t="shared" si="24"/>
        <v/>
      </c>
      <c r="AF23" s="1" t="str">
        <f t="shared" si="25"/>
        <v/>
      </c>
      <c r="AJ2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3" s="1" t="str">
        <f>IF(INT((ROW()-5)/MAX(1,N(名札!$E$4)))+1&gt;$AH$5,"",INDEX($Y$5:$AB$49,INT((ROW()-5)/MAX(1,N(名札!$E$4)))+1,$AN$27))</f>
        <v/>
      </c>
    </row>
    <row r="24" spans="1:40" x14ac:dyDescent="0.2">
      <c r="A24" s="1">
        <f t="shared" si="0"/>
        <v>20</v>
      </c>
      <c r="B24" s="1">
        <f>IF(ISNUMBER(名簿!A24),名簿!A24,A24)</f>
        <v>20</v>
      </c>
      <c r="C24" s="1">
        <f>IF(AND(D24&lt;&gt;"",名簿!E24&lt;&gt;"除外"),1,0)</f>
        <v>0</v>
      </c>
      <c r="D24" s="1" t="str">
        <f>SUBSTITUTE(TRIM(SUBSTITUTE(名簿!B24&amp;"","　"," "))," ","　")</f>
        <v/>
      </c>
      <c r="E24" s="1" t="str">
        <f>SUBSTITUTE(TRIM(SUBSTITUTE(名簿!C24&amp;"","　"," "))," ","　")</f>
        <v/>
      </c>
      <c r="F24" s="1" t="str">
        <f>名簿!D24&amp;""</f>
        <v/>
      </c>
      <c r="G24" s="1" t="str">
        <f t="shared" si="1"/>
        <v/>
      </c>
      <c r="H24" s="1" t="str">
        <f t="shared" si="2"/>
        <v/>
      </c>
      <c r="I24" s="1" t="str">
        <f t="shared" si="3"/>
        <v/>
      </c>
      <c r="J24" s="1" t="str">
        <f t="shared" si="4"/>
        <v/>
      </c>
      <c r="K24" s="1" t="str">
        <f t="shared" si="5"/>
        <v/>
      </c>
      <c r="L24" s="1" t="str">
        <f t="shared" si="6"/>
        <v/>
      </c>
      <c r="M24" s="1" t="str">
        <f t="shared" si="7"/>
        <v/>
      </c>
      <c r="N24" s="1" t="str">
        <f t="shared" si="8"/>
        <v/>
      </c>
      <c r="O24" s="1" t="str">
        <f t="shared" si="9"/>
        <v/>
      </c>
      <c r="P24" s="1" t="str">
        <f t="shared" si="10"/>
        <v/>
      </c>
      <c r="Q24" s="1" t="str">
        <f t="shared" si="11"/>
        <v/>
      </c>
      <c r="R24" s="1" t="str">
        <f t="shared" si="12"/>
        <v/>
      </c>
      <c r="S24" s="1" t="str">
        <f t="shared" si="13"/>
        <v/>
      </c>
      <c r="T24" s="1" t="str">
        <f t="shared" si="14"/>
        <v/>
      </c>
      <c r="U24" s="1" t="str">
        <f t="shared" si="15"/>
        <v/>
      </c>
      <c r="V24" s="1" t="str">
        <f t="shared" si="16"/>
        <v/>
      </c>
      <c r="W24" s="1" t="str">
        <f t="shared" si="17"/>
        <v/>
      </c>
      <c r="Y24" s="1" t="str">
        <f t="shared" si="18"/>
        <v/>
      </c>
      <c r="Z24" s="1" t="str">
        <f t="shared" si="19"/>
        <v/>
      </c>
      <c r="AA24" s="1" t="str">
        <f t="shared" si="20"/>
        <v/>
      </c>
      <c r="AB24" s="1" t="str">
        <f t="shared" si="21"/>
        <v/>
      </c>
      <c r="AC24" s="1" t="str">
        <f t="shared" si="22"/>
        <v/>
      </c>
      <c r="AD24" s="1" t="str">
        <f t="shared" si="23"/>
        <v/>
      </c>
      <c r="AE24" s="1" t="str">
        <f t="shared" si="24"/>
        <v/>
      </c>
      <c r="AF24" s="1" t="str">
        <f t="shared" si="25"/>
        <v/>
      </c>
      <c r="AJ2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4" s="1" t="str">
        <f>IF(INT((ROW()-5)/MAX(1,N(名札!$E$4)))+1&gt;$AH$5,"",INDEX($Y$5:$AB$49,INT((ROW()-5)/MAX(1,N(名札!$E$4)))+1,$AN$27))</f>
        <v/>
      </c>
      <c r="AN24" s="1">
        <f>IFERROR(MATCH(名前シール!$G$3,{"出席番号順","男女別（男子が先）","男女別（女子が先）","五十音順"},0),1)</f>
        <v>1</v>
      </c>
    </row>
    <row r="25" spans="1:40" x14ac:dyDescent="0.2">
      <c r="A25" s="1">
        <f t="shared" si="0"/>
        <v>21</v>
      </c>
      <c r="B25" s="1">
        <f>IF(ISNUMBER(名簿!A25),名簿!A25,A25)</f>
        <v>21</v>
      </c>
      <c r="C25" s="1">
        <f>IF(AND(D25&lt;&gt;"",名簿!E25&lt;&gt;"除外"),1,0)</f>
        <v>0</v>
      </c>
      <c r="D25" s="1" t="str">
        <f>SUBSTITUTE(TRIM(SUBSTITUTE(名簿!B25&amp;"","　"," "))," ","　")</f>
        <v/>
      </c>
      <c r="E25" s="1" t="str">
        <f>SUBSTITUTE(TRIM(SUBSTITUTE(名簿!C25&amp;"","　"," "))," ","　")</f>
        <v/>
      </c>
      <c r="F25" s="1" t="str">
        <f>名簿!D25&amp;""</f>
        <v/>
      </c>
      <c r="G25" s="1" t="str">
        <f t="shared" si="1"/>
        <v/>
      </c>
      <c r="H25" s="1" t="str">
        <f t="shared" si="2"/>
        <v/>
      </c>
      <c r="I25" s="1" t="str">
        <f t="shared" si="3"/>
        <v/>
      </c>
      <c r="J25" s="1" t="str">
        <f t="shared" si="4"/>
        <v/>
      </c>
      <c r="K25" s="1" t="str">
        <f t="shared" si="5"/>
        <v/>
      </c>
      <c r="L25" s="1" t="str">
        <f t="shared" si="6"/>
        <v/>
      </c>
      <c r="M25" s="1" t="str">
        <f t="shared" si="7"/>
        <v/>
      </c>
      <c r="N25" s="1" t="str">
        <f t="shared" si="8"/>
        <v/>
      </c>
      <c r="O25" s="1" t="str">
        <f t="shared" si="9"/>
        <v/>
      </c>
      <c r="P25" s="1" t="str">
        <f t="shared" si="10"/>
        <v/>
      </c>
      <c r="Q25" s="1" t="str">
        <f t="shared" si="11"/>
        <v/>
      </c>
      <c r="R25" s="1" t="str">
        <f t="shared" si="12"/>
        <v/>
      </c>
      <c r="S25" s="1" t="str">
        <f t="shared" si="13"/>
        <v/>
      </c>
      <c r="T25" s="1" t="str">
        <f t="shared" si="14"/>
        <v/>
      </c>
      <c r="U25" s="1" t="str">
        <f t="shared" si="15"/>
        <v/>
      </c>
      <c r="V25" s="1" t="str">
        <f t="shared" si="16"/>
        <v/>
      </c>
      <c r="W25" s="1" t="str">
        <f t="shared" si="17"/>
        <v/>
      </c>
      <c r="Y25" s="1" t="str">
        <f t="shared" si="18"/>
        <v/>
      </c>
      <c r="Z25" s="1" t="str">
        <f t="shared" si="19"/>
        <v/>
      </c>
      <c r="AA25" s="1" t="str">
        <f t="shared" si="20"/>
        <v/>
      </c>
      <c r="AB25" s="1" t="str">
        <f t="shared" si="21"/>
        <v/>
      </c>
      <c r="AC25" s="1" t="str">
        <f t="shared" si="22"/>
        <v/>
      </c>
      <c r="AD25" s="1" t="str">
        <f t="shared" si="23"/>
        <v/>
      </c>
      <c r="AE25" s="1" t="str">
        <f t="shared" si="24"/>
        <v/>
      </c>
      <c r="AF25" s="1" t="str">
        <f t="shared" si="25"/>
        <v/>
      </c>
      <c r="AJ2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5" s="1" t="str">
        <f>IF(INT((ROW()-5)/MAX(1,N(名札!$E$4)))+1&gt;$AH$5,"",INDEX($Y$5:$AB$49,INT((ROW()-5)/MAX(1,N(名札!$E$4)))+1,$AN$27))</f>
        <v/>
      </c>
      <c r="AN25" s="1">
        <f>MAX(1,MIN(8,ROUNDUP((N(名前シール!$G$5)+AH5*MAX(1,N(名前シール!$G$4)))/24,0)))</f>
        <v>1</v>
      </c>
    </row>
    <row r="26" spans="1:40" x14ac:dyDescent="0.2">
      <c r="A26" s="1">
        <f t="shared" si="0"/>
        <v>22</v>
      </c>
      <c r="B26" s="1">
        <f>IF(ISNUMBER(名簿!A26),名簿!A26,A26)</f>
        <v>22</v>
      </c>
      <c r="C26" s="1">
        <f>IF(AND(D26&lt;&gt;"",名簿!E26&lt;&gt;"除外"),1,0)</f>
        <v>0</v>
      </c>
      <c r="D26" s="1" t="str">
        <f>SUBSTITUTE(TRIM(SUBSTITUTE(名簿!B26&amp;"","　"," "))," ","　")</f>
        <v/>
      </c>
      <c r="E26" s="1" t="str">
        <f>SUBSTITUTE(TRIM(SUBSTITUTE(名簿!C26&amp;"","　"," "))," ","　")</f>
        <v/>
      </c>
      <c r="F26" s="1" t="str">
        <f>名簿!D26&amp;""</f>
        <v/>
      </c>
      <c r="G26" s="1" t="str">
        <f t="shared" si="1"/>
        <v/>
      </c>
      <c r="H26" s="1" t="str">
        <f t="shared" si="2"/>
        <v/>
      </c>
      <c r="I26" s="1" t="str">
        <f t="shared" si="3"/>
        <v/>
      </c>
      <c r="J26" s="1" t="str">
        <f t="shared" si="4"/>
        <v/>
      </c>
      <c r="K26" s="1" t="str">
        <f t="shared" si="5"/>
        <v/>
      </c>
      <c r="L26" s="1" t="str">
        <f t="shared" si="6"/>
        <v/>
      </c>
      <c r="M26" s="1" t="str">
        <f t="shared" si="7"/>
        <v/>
      </c>
      <c r="N26" s="1" t="str">
        <f t="shared" si="8"/>
        <v/>
      </c>
      <c r="O26" s="1" t="str">
        <f t="shared" si="9"/>
        <v/>
      </c>
      <c r="P26" s="1" t="str">
        <f t="shared" si="10"/>
        <v/>
      </c>
      <c r="Q26" s="1" t="str">
        <f t="shared" si="11"/>
        <v/>
      </c>
      <c r="R26" s="1" t="str">
        <f t="shared" si="12"/>
        <v/>
      </c>
      <c r="S26" s="1" t="str">
        <f t="shared" si="13"/>
        <v/>
      </c>
      <c r="T26" s="1" t="str">
        <f t="shared" si="14"/>
        <v/>
      </c>
      <c r="U26" s="1" t="str">
        <f t="shared" si="15"/>
        <v/>
      </c>
      <c r="V26" s="1" t="str">
        <f t="shared" si="16"/>
        <v/>
      </c>
      <c r="W26" s="1" t="str">
        <f t="shared" si="17"/>
        <v/>
      </c>
      <c r="Y26" s="1" t="str">
        <f t="shared" si="18"/>
        <v/>
      </c>
      <c r="Z26" s="1" t="str">
        <f t="shared" si="19"/>
        <v/>
      </c>
      <c r="AA26" s="1" t="str">
        <f t="shared" si="20"/>
        <v/>
      </c>
      <c r="AB26" s="1" t="str">
        <f t="shared" si="21"/>
        <v/>
      </c>
      <c r="AC26" s="1" t="str">
        <f t="shared" si="22"/>
        <v/>
      </c>
      <c r="AD26" s="1" t="str">
        <f t="shared" si="23"/>
        <v/>
      </c>
      <c r="AE26" s="1" t="str">
        <f t="shared" si="24"/>
        <v/>
      </c>
      <c r="AF26" s="1" t="str">
        <f t="shared" si="25"/>
        <v/>
      </c>
      <c r="AJ2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6" s="1" t="str">
        <f>IF(INT((ROW()-5)/MAX(1,N(名札!$E$4)))+1&gt;$AH$5,"",INDEX($Y$5:$AB$49,INT((ROW()-5)/MAX(1,N(名札!$E$4)))+1,$AN$27))</f>
        <v/>
      </c>
    </row>
    <row r="27" spans="1:40" x14ac:dyDescent="0.2">
      <c r="A27" s="1">
        <f t="shared" si="0"/>
        <v>23</v>
      </c>
      <c r="B27" s="1">
        <f>IF(ISNUMBER(名簿!A27),名簿!A27,A27)</f>
        <v>23</v>
      </c>
      <c r="C27" s="1">
        <f>IF(AND(D27&lt;&gt;"",名簿!E27&lt;&gt;"除外"),1,0)</f>
        <v>0</v>
      </c>
      <c r="D27" s="1" t="str">
        <f>SUBSTITUTE(TRIM(SUBSTITUTE(名簿!B27&amp;"","　"," "))," ","　")</f>
        <v/>
      </c>
      <c r="E27" s="1" t="str">
        <f>SUBSTITUTE(TRIM(SUBSTITUTE(名簿!C27&amp;"","　"," "))," ","　")</f>
        <v/>
      </c>
      <c r="F27" s="1" t="str">
        <f>名簿!D27&amp;""</f>
        <v/>
      </c>
      <c r="G27" s="1" t="str">
        <f t="shared" si="1"/>
        <v/>
      </c>
      <c r="H27" s="1" t="str">
        <f t="shared" si="2"/>
        <v/>
      </c>
      <c r="I27" s="1" t="str">
        <f t="shared" si="3"/>
        <v/>
      </c>
      <c r="J27" s="1" t="str">
        <f t="shared" si="4"/>
        <v/>
      </c>
      <c r="K27" s="1" t="str">
        <f t="shared" si="5"/>
        <v/>
      </c>
      <c r="L27" s="1" t="str">
        <f t="shared" si="6"/>
        <v/>
      </c>
      <c r="M27" s="1" t="str">
        <f t="shared" si="7"/>
        <v/>
      </c>
      <c r="N27" s="1" t="str">
        <f t="shared" si="8"/>
        <v/>
      </c>
      <c r="O27" s="1" t="str">
        <f t="shared" si="9"/>
        <v/>
      </c>
      <c r="P27" s="1" t="str">
        <f t="shared" si="10"/>
        <v/>
      </c>
      <c r="Q27" s="1" t="str">
        <f t="shared" si="11"/>
        <v/>
      </c>
      <c r="R27" s="1" t="str">
        <f t="shared" si="12"/>
        <v/>
      </c>
      <c r="S27" s="1" t="str">
        <f t="shared" si="13"/>
        <v/>
      </c>
      <c r="T27" s="1" t="str">
        <f t="shared" si="14"/>
        <v/>
      </c>
      <c r="U27" s="1" t="str">
        <f t="shared" si="15"/>
        <v/>
      </c>
      <c r="V27" s="1" t="str">
        <f t="shared" si="16"/>
        <v/>
      </c>
      <c r="W27" s="1" t="str">
        <f t="shared" si="17"/>
        <v/>
      </c>
      <c r="Y27" s="1" t="str">
        <f t="shared" si="18"/>
        <v/>
      </c>
      <c r="Z27" s="1" t="str">
        <f t="shared" si="19"/>
        <v/>
      </c>
      <c r="AA27" s="1" t="str">
        <f t="shared" si="20"/>
        <v/>
      </c>
      <c r="AB27" s="1" t="str">
        <f t="shared" si="21"/>
        <v/>
      </c>
      <c r="AC27" s="1" t="str">
        <f t="shared" si="22"/>
        <v/>
      </c>
      <c r="AD27" s="1" t="str">
        <f t="shared" si="23"/>
        <v/>
      </c>
      <c r="AE27" s="1" t="str">
        <f t="shared" si="24"/>
        <v/>
      </c>
      <c r="AF27" s="1" t="str">
        <f t="shared" si="25"/>
        <v/>
      </c>
      <c r="AJ2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7" s="1" t="str">
        <f>IF(INT((ROW()-5)/MAX(1,N(名札!$E$4)))+1&gt;$AH$5,"",INDEX($Y$5:$AB$49,INT((ROW()-5)/MAX(1,N(名札!$E$4)))+1,$AN$27))</f>
        <v/>
      </c>
      <c r="AN27" s="1">
        <f>IFERROR(MATCH(名札!$E$3,{"出席番号順","男女別（男子が先）","男女別（女子が先）","五十音順"},0),1)</f>
        <v>1</v>
      </c>
    </row>
    <row r="28" spans="1:40" x14ac:dyDescent="0.2">
      <c r="A28" s="1">
        <f t="shared" si="0"/>
        <v>24</v>
      </c>
      <c r="B28" s="1">
        <f>IF(ISNUMBER(名簿!A28),名簿!A28,A28)</f>
        <v>24</v>
      </c>
      <c r="C28" s="1">
        <f>IF(AND(D28&lt;&gt;"",名簿!E28&lt;&gt;"除外"),1,0)</f>
        <v>0</v>
      </c>
      <c r="D28" s="1" t="str">
        <f>SUBSTITUTE(TRIM(SUBSTITUTE(名簿!B28&amp;"","　"," "))," ","　")</f>
        <v/>
      </c>
      <c r="E28" s="1" t="str">
        <f>SUBSTITUTE(TRIM(SUBSTITUTE(名簿!C28&amp;"","　"," "))," ","　")</f>
        <v/>
      </c>
      <c r="F28" s="1" t="str">
        <f>名簿!D28&amp;""</f>
        <v/>
      </c>
      <c r="G28" s="1" t="str">
        <f t="shared" si="1"/>
        <v/>
      </c>
      <c r="H28" s="1" t="str">
        <f t="shared" si="2"/>
        <v/>
      </c>
      <c r="I28" s="1" t="str">
        <f t="shared" si="3"/>
        <v/>
      </c>
      <c r="J28" s="1" t="str">
        <f t="shared" si="4"/>
        <v/>
      </c>
      <c r="K28" s="1" t="str">
        <f t="shared" si="5"/>
        <v/>
      </c>
      <c r="L28" s="1" t="str">
        <f t="shared" si="6"/>
        <v/>
      </c>
      <c r="M28" s="1" t="str">
        <f t="shared" si="7"/>
        <v/>
      </c>
      <c r="N28" s="1" t="str">
        <f t="shared" si="8"/>
        <v/>
      </c>
      <c r="O28" s="1" t="str">
        <f t="shared" si="9"/>
        <v/>
      </c>
      <c r="P28" s="1" t="str">
        <f t="shared" si="10"/>
        <v/>
      </c>
      <c r="Q28" s="1" t="str">
        <f t="shared" si="11"/>
        <v/>
      </c>
      <c r="R28" s="1" t="str">
        <f t="shared" si="12"/>
        <v/>
      </c>
      <c r="S28" s="1" t="str">
        <f t="shared" si="13"/>
        <v/>
      </c>
      <c r="T28" s="1" t="str">
        <f t="shared" si="14"/>
        <v/>
      </c>
      <c r="U28" s="1" t="str">
        <f t="shared" si="15"/>
        <v/>
      </c>
      <c r="V28" s="1" t="str">
        <f t="shared" si="16"/>
        <v/>
      </c>
      <c r="W28" s="1" t="str">
        <f t="shared" si="17"/>
        <v/>
      </c>
      <c r="Y28" s="1" t="str">
        <f t="shared" si="18"/>
        <v/>
      </c>
      <c r="Z28" s="1" t="str">
        <f t="shared" si="19"/>
        <v/>
      </c>
      <c r="AA28" s="1" t="str">
        <f t="shared" si="20"/>
        <v/>
      </c>
      <c r="AB28" s="1" t="str">
        <f t="shared" si="21"/>
        <v/>
      </c>
      <c r="AC28" s="1" t="str">
        <f t="shared" si="22"/>
        <v/>
      </c>
      <c r="AD28" s="1" t="str">
        <f t="shared" si="23"/>
        <v/>
      </c>
      <c r="AE28" s="1" t="str">
        <f t="shared" si="24"/>
        <v/>
      </c>
      <c r="AF28" s="1" t="str">
        <f t="shared" si="25"/>
        <v/>
      </c>
      <c r="AJ2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8" s="1" t="str">
        <f>IF(INT((ROW()-5)/MAX(1,N(名札!$E$4)))+1&gt;$AH$5,"",INDEX($Y$5:$AB$49,INT((ROW()-5)/MAX(1,N(名札!$E$4)))+1,$AN$27))</f>
        <v/>
      </c>
      <c r="AN28" s="1">
        <f>MAX(1,MIN(6,ROUNDUP(AH5*MAX(1,N(名札!$E$4))/8,0)))</f>
        <v>1</v>
      </c>
    </row>
    <row r="29" spans="1:40" x14ac:dyDescent="0.2">
      <c r="A29" s="1">
        <f t="shared" si="0"/>
        <v>25</v>
      </c>
      <c r="B29" s="1">
        <f>IF(ISNUMBER(名簿!A29),名簿!A29,A29)</f>
        <v>25</v>
      </c>
      <c r="C29" s="1">
        <f>IF(AND(D29&lt;&gt;"",名簿!E29&lt;&gt;"除外"),1,0)</f>
        <v>0</v>
      </c>
      <c r="D29" s="1" t="str">
        <f>SUBSTITUTE(TRIM(SUBSTITUTE(名簿!B29&amp;"","　"," "))," ","　")</f>
        <v/>
      </c>
      <c r="E29" s="1" t="str">
        <f>SUBSTITUTE(TRIM(SUBSTITUTE(名簿!C29&amp;"","　"," "))," ","　")</f>
        <v/>
      </c>
      <c r="F29" s="1" t="str">
        <f>名簿!D29&amp;""</f>
        <v/>
      </c>
      <c r="G29" s="1" t="str">
        <f t="shared" si="1"/>
        <v/>
      </c>
      <c r="H29" s="1" t="str">
        <f t="shared" si="2"/>
        <v/>
      </c>
      <c r="I29" s="1" t="str">
        <f t="shared" si="3"/>
        <v/>
      </c>
      <c r="J29" s="1" t="str">
        <f t="shared" si="4"/>
        <v/>
      </c>
      <c r="K29" s="1" t="str">
        <f t="shared" si="5"/>
        <v/>
      </c>
      <c r="L29" s="1" t="str">
        <f t="shared" si="6"/>
        <v/>
      </c>
      <c r="M29" s="1" t="str">
        <f t="shared" si="7"/>
        <v/>
      </c>
      <c r="N29" s="1" t="str">
        <f t="shared" si="8"/>
        <v/>
      </c>
      <c r="O29" s="1" t="str">
        <f t="shared" si="9"/>
        <v/>
      </c>
      <c r="P29" s="1" t="str">
        <f t="shared" si="10"/>
        <v/>
      </c>
      <c r="Q29" s="1" t="str">
        <f t="shared" si="11"/>
        <v/>
      </c>
      <c r="R29" s="1" t="str">
        <f t="shared" si="12"/>
        <v/>
      </c>
      <c r="S29" s="1" t="str">
        <f t="shared" si="13"/>
        <v/>
      </c>
      <c r="T29" s="1" t="str">
        <f t="shared" si="14"/>
        <v/>
      </c>
      <c r="U29" s="1" t="str">
        <f t="shared" si="15"/>
        <v/>
      </c>
      <c r="V29" s="1" t="str">
        <f t="shared" si="16"/>
        <v/>
      </c>
      <c r="W29" s="1" t="str">
        <f t="shared" si="17"/>
        <v/>
      </c>
      <c r="Y29" s="1" t="str">
        <f t="shared" si="18"/>
        <v/>
      </c>
      <c r="Z29" s="1" t="str">
        <f t="shared" si="19"/>
        <v/>
      </c>
      <c r="AA29" s="1" t="str">
        <f t="shared" si="20"/>
        <v/>
      </c>
      <c r="AB29" s="1" t="str">
        <f t="shared" si="21"/>
        <v/>
      </c>
      <c r="AC29" s="1" t="str">
        <f t="shared" si="22"/>
        <v/>
      </c>
      <c r="AD29" s="1" t="str">
        <f t="shared" si="23"/>
        <v/>
      </c>
      <c r="AE29" s="1" t="str">
        <f t="shared" si="24"/>
        <v/>
      </c>
      <c r="AF29" s="1" t="str">
        <f t="shared" si="25"/>
        <v/>
      </c>
      <c r="AJ2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29" s="1" t="str">
        <f>IF(INT((ROW()-5)/MAX(1,N(名札!$E$4)))+1&gt;$AH$5,"",INDEX($Y$5:$AB$49,INT((ROW()-5)/MAX(1,N(名札!$E$4)))+1,$AN$27))</f>
        <v/>
      </c>
    </row>
    <row r="30" spans="1:40" x14ac:dyDescent="0.2">
      <c r="A30" s="1">
        <f t="shared" si="0"/>
        <v>26</v>
      </c>
      <c r="B30" s="1">
        <f>IF(ISNUMBER(名簿!A30),名簿!A30,A30)</f>
        <v>26</v>
      </c>
      <c r="C30" s="1">
        <f>IF(AND(D30&lt;&gt;"",名簿!E30&lt;&gt;"除外"),1,0)</f>
        <v>0</v>
      </c>
      <c r="D30" s="1" t="str">
        <f>SUBSTITUTE(TRIM(SUBSTITUTE(名簿!B30&amp;"","　"," "))," ","　")</f>
        <v/>
      </c>
      <c r="E30" s="1" t="str">
        <f>SUBSTITUTE(TRIM(SUBSTITUTE(名簿!C30&amp;"","　"," "))," ","　")</f>
        <v/>
      </c>
      <c r="F30" s="1" t="str">
        <f>名簿!D30&amp;""</f>
        <v/>
      </c>
      <c r="G30" s="1" t="str">
        <f t="shared" si="1"/>
        <v/>
      </c>
      <c r="H30" s="1" t="str">
        <f t="shared" si="2"/>
        <v/>
      </c>
      <c r="I30" s="1" t="str">
        <f t="shared" si="3"/>
        <v/>
      </c>
      <c r="J30" s="1" t="str">
        <f t="shared" si="4"/>
        <v/>
      </c>
      <c r="K30" s="1" t="str">
        <f t="shared" si="5"/>
        <v/>
      </c>
      <c r="L30" s="1" t="str">
        <f t="shared" si="6"/>
        <v/>
      </c>
      <c r="M30" s="1" t="str">
        <f t="shared" si="7"/>
        <v/>
      </c>
      <c r="N30" s="1" t="str">
        <f t="shared" si="8"/>
        <v/>
      </c>
      <c r="O30" s="1" t="str">
        <f t="shared" si="9"/>
        <v/>
      </c>
      <c r="P30" s="1" t="str">
        <f t="shared" si="10"/>
        <v/>
      </c>
      <c r="Q30" s="1" t="str">
        <f t="shared" si="11"/>
        <v/>
      </c>
      <c r="R30" s="1" t="str">
        <f t="shared" si="12"/>
        <v/>
      </c>
      <c r="S30" s="1" t="str">
        <f t="shared" si="13"/>
        <v/>
      </c>
      <c r="T30" s="1" t="str">
        <f t="shared" si="14"/>
        <v/>
      </c>
      <c r="U30" s="1" t="str">
        <f t="shared" si="15"/>
        <v/>
      </c>
      <c r="V30" s="1" t="str">
        <f t="shared" si="16"/>
        <v/>
      </c>
      <c r="W30" s="1" t="str">
        <f t="shared" si="17"/>
        <v/>
      </c>
      <c r="Y30" s="1" t="str">
        <f t="shared" si="18"/>
        <v/>
      </c>
      <c r="Z30" s="1" t="str">
        <f t="shared" si="19"/>
        <v/>
      </c>
      <c r="AA30" s="1" t="str">
        <f t="shared" si="20"/>
        <v/>
      </c>
      <c r="AB30" s="1" t="str">
        <f t="shared" si="21"/>
        <v/>
      </c>
      <c r="AC30" s="1" t="str">
        <f t="shared" si="22"/>
        <v/>
      </c>
      <c r="AD30" s="1" t="str">
        <f t="shared" si="23"/>
        <v/>
      </c>
      <c r="AE30" s="1" t="str">
        <f t="shared" si="24"/>
        <v/>
      </c>
      <c r="AF30" s="1" t="str">
        <f t="shared" si="25"/>
        <v/>
      </c>
      <c r="AJ3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0" s="1" t="str">
        <f>IF(INT((ROW()-5)/MAX(1,N(名札!$E$4)))+1&gt;$AH$5,"",INDEX($Y$5:$AB$49,INT((ROW()-5)/MAX(1,N(名札!$E$4)))+1,$AN$27))</f>
        <v/>
      </c>
      <c r="AN30" s="1">
        <f>IFERROR(MATCH(貼り付け用!$M$3,{"出席番号順","男女別（男子が先）","男女別（女子が先）","五十音順"},0),1)</f>
        <v>1</v>
      </c>
    </row>
    <row r="31" spans="1:40" x14ac:dyDescent="0.2">
      <c r="A31" s="1">
        <f t="shared" si="0"/>
        <v>27</v>
      </c>
      <c r="B31" s="1">
        <f>IF(ISNUMBER(名簿!A31),名簿!A31,A31)</f>
        <v>27</v>
      </c>
      <c r="C31" s="1">
        <f>IF(AND(D31&lt;&gt;"",名簿!E31&lt;&gt;"除外"),1,0)</f>
        <v>0</v>
      </c>
      <c r="D31" s="1" t="str">
        <f>SUBSTITUTE(TRIM(SUBSTITUTE(名簿!B31&amp;"","　"," "))," ","　")</f>
        <v/>
      </c>
      <c r="E31" s="1" t="str">
        <f>SUBSTITUTE(TRIM(SUBSTITUTE(名簿!C31&amp;"","　"," "))," ","　")</f>
        <v/>
      </c>
      <c r="F31" s="1" t="str">
        <f>名簿!D31&amp;""</f>
        <v/>
      </c>
      <c r="G31" s="1" t="str">
        <f t="shared" si="1"/>
        <v/>
      </c>
      <c r="H31" s="1" t="str">
        <f t="shared" si="2"/>
        <v/>
      </c>
      <c r="I31" s="1" t="str">
        <f t="shared" si="3"/>
        <v/>
      </c>
      <c r="J31" s="1" t="str">
        <f t="shared" si="4"/>
        <v/>
      </c>
      <c r="K31" s="1" t="str">
        <f t="shared" si="5"/>
        <v/>
      </c>
      <c r="L31" s="1" t="str">
        <f t="shared" si="6"/>
        <v/>
      </c>
      <c r="M31" s="1" t="str">
        <f t="shared" si="7"/>
        <v/>
      </c>
      <c r="N31" s="1" t="str">
        <f t="shared" si="8"/>
        <v/>
      </c>
      <c r="O31" s="1" t="str">
        <f t="shared" si="9"/>
        <v/>
      </c>
      <c r="P31" s="1" t="str">
        <f t="shared" si="10"/>
        <v/>
      </c>
      <c r="Q31" s="1" t="str">
        <f t="shared" si="11"/>
        <v/>
      </c>
      <c r="R31" s="1" t="str">
        <f t="shared" si="12"/>
        <v/>
      </c>
      <c r="S31" s="1" t="str">
        <f t="shared" si="13"/>
        <v/>
      </c>
      <c r="T31" s="1" t="str">
        <f t="shared" si="14"/>
        <v/>
      </c>
      <c r="U31" s="1" t="str">
        <f t="shared" si="15"/>
        <v/>
      </c>
      <c r="V31" s="1" t="str">
        <f t="shared" si="16"/>
        <v/>
      </c>
      <c r="W31" s="1" t="str">
        <f t="shared" si="17"/>
        <v/>
      </c>
      <c r="Y31" s="1" t="str">
        <f t="shared" si="18"/>
        <v/>
      </c>
      <c r="Z31" s="1" t="str">
        <f t="shared" si="19"/>
        <v/>
      </c>
      <c r="AA31" s="1" t="str">
        <f t="shared" si="20"/>
        <v/>
      </c>
      <c r="AB31" s="1" t="str">
        <f t="shared" si="21"/>
        <v/>
      </c>
      <c r="AC31" s="1" t="str">
        <f t="shared" si="22"/>
        <v/>
      </c>
      <c r="AD31" s="1" t="str">
        <f t="shared" si="23"/>
        <v/>
      </c>
      <c r="AE31" s="1" t="str">
        <f t="shared" si="24"/>
        <v/>
      </c>
      <c r="AF31" s="1" t="str">
        <f t="shared" si="25"/>
        <v/>
      </c>
      <c r="AJ3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1" s="1" t="str">
        <f>IF(INT((ROW()-5)/MAX(1,N(名札!$E$4)))+1&gt;$AH$5,"",INDEX($Y$5:$AB$49,INT((ROW()-5)/MAX(1,N(名札!$E$4)))+1,$AN$27))</f>
        <v/>
      </c>
    </row>
    <row r="32" spans="1:40" x14ac:dyDescent="0.2">
      <c r="A32" s="1">
        <f t="shared" si="0"/>
        <v>28</v>
      </c>
      <c r="B32" s="1">
        <f>IF(ISNUMBER(名簿!A32),名簿!A32,A32)</f>
        <v>28</v>
      </c>
      <c r="C32" s="1">
        <f>IF(AND(D32&lt;&gt;"",名簿!E32&lt;&gt;"除外"),1,0)</f>
        <v>0</v>
      </c>
      <c r="D32" s="1" t="str">
        <f>SUBSTITUTE(TRIM(SUBSTITUTE(名簿!B32&amp;"","　"," "))," ","　")</f>
        <v/>
      </c>
      <c r="E32" s="1" t="str">
        <f>SUBSTITUTE(TRIM(SUBSTITUTE(名簿!C32&amp;"","　"," "))," ","　")</f>
        <v/>
      </c>
      <c r="F32" s="1" t="str">
        <f>名簿!D32&amp;""</f>
        <v/>
      </c>
      <c r="G32" s="1" t="str">
        <f t="shared" si="1"/>
        <v/>
      </c>
      <c r="H32" s="1" t="str">
        <f t="shared" si="2"/>
        <v/>
      </c>
      <c r="I32" s="1" t="str">
        <f t="shared" si="3"/>
        <v/>
      </c>
      <c r="J32" s="1" t="str">
        <f t="shared" si="4"/>
        <v/>
      </c>
      <c r="K32" s="1" t="str">
        <f t="shared" si="5"/>
        <v/>
      </c>
      <c r="L32" s="1" t="str">
        <f t="shared" si="6"/>
        <v/>
      </c>
      <c r="M32" s="1" t="str">
        <f t="shared" si="7"/>
        <v/>
      </c>
      <c r="N32" s="1" t="str">
        <f t="shared" si="8"/>
        <v/>
      </c>
      <c r="O32" s="1" t="str">
        <f t="shared" si="9"/>
        <v/>
      </c>
      <c r="P32" s="1" t="str">
        <f t="shared" si="10"/>
        <v/>
      </c>
      <c r="Q32" s="1" t="str">
        <f t="shared" si="11"/>
        <v/>
      </c>
      <c r="R32" s="1" t="str">
        <f t="shared" si="12"/>
        <v/>
      </c>
      <c r="S32" s="1" t="str">
        <f t="shared" si="13"/>
        <v/>
      </c>
      <c r="T32" s="1" t="str">
        <f t="shared" si="14"/>
        <v/>
      </c>
      <c r="U32" s="1" t="str">
        <f t="shared" si="15"/>
        <v/>
      </c>
      <c r="V32" s="1" t="str">
        <f t="shared" si="16"/>
        <v/>
      </c>
      <c r="W32" s="1" t="str">
        <f t="shared" si="17"/>
        <v/>
      </c>
      <c r="Y32" s="1" t="str">
        <f t="shared" si="18"/>
        <v/>
      </c>
      <c r="Z32" s="1" t="str">
        <f t="shared" si="19"/>
        <v/>
      </c>
      <c r="AA32" s="1" t="str">
        <f t="shared" si="20"/>
        <v/>
      </c>
      <c r="AB32" s="1" t="str">
        <f t="shared" si="21"/>
        <v/>
      </c>
      <c r="AC32" s="1" t="str">
        <f t="shared" si="22"/>
        <v/>
      </c>
      <c r="AD32" s="1" t="str">
        <f t="shared" si="23"/>
        <v/>
      </c>
      <c r="AE32" s="1" t="str">
        <f t="shared" si="24"/>
        <v/>
      </c>
      <c r="AF32" s="1" t="str">
        <f t="shared" si="25"/>
        <v/>
      </c>
      <c r="AJ3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2" s="1" t="str">
        <f>IF(INT((ROW()-5)/MAX(1,N(名札!$E$4)))+1&gt;$AH$5,"",INDEX($Y$5:$AB$49,INT((ROW()-5)/MAX(1,N(名札!$E$4)))+1,$AN$27))</f>
        <v/>
      </c>
      <c r="AN32" s="1">
        <f>IFERROR(MATCH(一覧名簿!$P$4,{"出席番号順","男女別（男子が先）","男女別（女子が先）","五十音順"},0),1)</f>
        <v>1</v>
      </c>
    </row>
    <row r="33" spans="1:40" x14ac:dyDescent="0.2">
      <c r="A33" s="1">
        <f t="shared" si="0"/>
        <v>29</v>
      </c>
      <c r="B33" s="1">
        <f>IF(ISNUMBER(名簿!A33),名簿!A33,A33)</f>
        <v>29</v>
      </c>
      <c r="C33" s="1">
        <f>IF(AND(D33&lt;&gt;"",名簿!E33&lt;&gt;"除外"),1,0)</f>
        <v>0</v>
      </c>
      <c r="D33" s="1" t="str">
        <f>SUBSTITUTE(TRIM(SUBSTITUTE(名簿!B33&amp;"","　"," "))," ","　")</f>
        <v/>
      </c>
      <c r="E33" s="1" t="str">
        <f>SUBSTITUTE(TRIM(SUBSTITUTE(名簿!C33&amp;"","　"," "))," ","　")</f>
        <v/>
      </c>
      <c r="F33" s="1" t="str">
        <f>名簿!D33&amp;""</f>
        <v/>
      </c>
      <c r="G33" s="1" t="str">
        <f t="shared" si="1"/>
        <v/>
      </c>
      <c r="H33" s="1" t="str">
        <f t="shared" si="2"/>
        <v/>
      </c>
      <c r="I33" s="1" t="str">
        <f t="shared" si="3"/>
        <v/>
      </c>
      <c r="J33" s="1" t="str">
        <f t="shared" si="4"/>
        <v/>
      </c>
      <c r="K33" s="1" t="str">
        <f t="shared" si="5"/>
        <v/>
      </c>
      <c r="L33" s="1" t="str">
        <f t="shared" si="6"/>
        <v/>
      </c>
      <c r="M33" s="1" t="str">
        <f t="shared" si="7"/>
        <v/>
      </c>
      <c r="N33" s="1" t="str">
        <f t="shared" si="8"/>
        <v/>
      </c>
      <c r="O33" s="1" t="str">
        <f t="shared" si="9"/>
        <v/>
      </c>
      <c r="P33" s="1" t="str">
        <f t="shared" si="10"/>
        <v/>
      </c>
      <c r="Q33" s="1" t="str">
        <f t="shared" si="11"/>
        <v/>
      </c>
      <c r="R33" s="1" t="str">
        <f t="shared" si="12"/>
        <v/>
      </c>
      <c r="S33" s="1" t="str">
        <f t="shared" si="13"/>
        <v/>
      </c>
      <c r="T33" s="1" t="str">
        <f t="shared" si="14"/>
        <v/>
      </c>
      <c r="U33" s="1" t="str">
        <f t="shared" si="15"/>
        <v/>
      </c>
      <c r="V33" s="1" t="str">
        <f t="shared" si="16"/>
        <v/>
      </c>
      <c r="W33" s="1" t="str">
        <f t="shared" si="17"/>
        <v/>
      </c>
      <c r="Y33" s="1" t="str">
        <f t="shared" si="18"/>
        <v/>
      </c>
      <c r="Z33" s="1" t="str">
        <f t="shared" si="19"/>
        <v/>
      </c>
      <c r="AA33" s="1" t="str">
        <f t="shared" si="20"/>
        <v/>
      </c>
      <c r="AB33" s="1" t="str">
        <f t="shared" si="21"/>
        <v/>
      </c>
      <c r="AC33" s="1" t="str">
        <f t="shared" si="22"/>
        <v/>
      </c>
      <c r="AD33" s="1" t="str">
        <f t="shared" si="23"/>
        <v/>
      </c>
      <c r="AE33" s="1" t="str">
        <f t="shared" si="24"/>
        <v/>
      </c>
      <c r="AF33" s="1" t="str">
        <f t="shared" si="25"/>
        <v/>
      </c>
      <c r="AJ3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3" s="1" t="str">
        <f>IF(INT((ROW()-5)/MAX(1,N(名札!$E$4)))+1&gt;$AH$5,"",INDEX($Y$5:$AB$49,INT((ROW()-5)/MAX(1,N(名札!$E$4)))+1,$AN$27))</f>
        <v/>
      </c>
      <c r="AN33" s="1">
        <f>MAX(0,MIN(8,INT(N(一覧名簿!$P$7))))</f>
        <v>2</v>
      </c>
    </row>
    <row r="34" spans="1:40" x14ac:dyDescent="0.2">
      <c r="A34" s="1">
        <f t="shared" si="0"/>
        <v>30</v>
      </c>
      <c r="B34" s="1">
        <f>IF(ISNUMBER(名簿!A34),名簿!A34,A34)</f>
        <v>30</v>
      </c>
      <c r="C34" s="1">
        <f>IF(AND(D34&lt;&gt;"",名簿!E34&lt;&gt;"除外"),1,0)</f>
        <v>0</v>
      </c>
      <c r="D34" s="1" t="str">
        <f>SUBSTITUTE(TRIM(SUBSTITUTE(名簿!B34&amp;"","　"," "))," ","　")</f>
        <v/>
      </c>
      <c r="E34" s="1" t="str">
        <f>SUBSTITUTE(TRIM(SUBSTITUTE(名簿!C34&amp;"","　"," "))," ","　")</f>
        <v/>
      </c>
      <c r="F34" s="1" t="str">
        <f>名簿!D34&amp;""</f>
        <v/>
      </c>
      <c r="G34" s="1" t="str">
        <f t="shared" si="1"/>
        <v/>
      </c>
      <c r="H34" s="1" t="str">
        <f t="shared" si="2"/>
        <v/>
      </c>
      <c r="I34" s="1" t="str">
        <f t="shared" si="3"/>
        <v/>
      </c>
      <c r="J34" s="1" t="str">
        <f t="shared" si="4"/>
        <v/>
      </c>
      <c r="K34" s="1" t="str">
        <f t="shared" si="5"/>
        <v/>
      </c>
      <c r="L34" s="1" t="str">
        <f t="shared" si="6"/>
        <v/>
      </c>
      <c r="M34" s="1" t="str">
        <f t="shared" si="7"/>
        <v/>
      </c>
      <c r="N34" s="1" t="str">
        <f t="shared" si="8"/>
        <v/>
      </c>
      <c r="O34" s="1" t="str">
        <f t="shared" si="9"/>
        <v/>
      </c>
      <c r="P34" s="1" t="str">
        <f t="shared" si="10"/>
        <v/>
      </c>
      <c r="Q34" s="1" t="str">
        <f t="shared" si="11"/>
        <v/>
      </c>
      <c r="R34" s="1" t="str">
        <f t="shared" si="12"/>
        <v/>
      </c>
      <c r="S34" s="1" t="str">
        <f t="shared" si="13"/>
        <v/>
      </c>
      <c r="T34" s="1" t="str">
        <f t="shared" si="14"/>
        <v/>
      </c>
      <c r="U34" s="1" t="str">
        <f t="shared" si="15"/>
        <v/>
      </c>
      <c r="V34" s="1" t="str">
        <f t="shared" si="16"/>
        <v/>
      </c>
      <c r="W34" s="1" t="str">
        <f t="shared" si="17"/>
        <v/>
      </c>
      <c r="Y34" s="1" t="str">
        <f t="shared" si="18"/>
        <v/>
      </c>
      <c r="Z34" s="1" t="str">
        <f t="shared" si="19"/>
        <v/>
      </c>
      <c r="AA34" s="1" t="str">
        <f t="shared" si="20"/>
        <v/>
      </c>
      <c r="AB34" s="1" t="str">
        <f t="shared" si="21"/>
        <v/>
      </c>
      <c r="AC34" s="1" t="str">
        <f t="shared" si="22"/>
        <v/>
      </c>
      <c r="AD34" s="1" t="str">
        <f t="shared" si="23"/>
        <v/>
      </c>
      <c r="AE34" s="1" t="str">
        <f t="shared" si="24"/>
        <v/>
      </c>
      <c r="AF34" s="1" t="str">
        <f t="shared" si="25"/>
        <v/>
      </c>
      <c r="AJ3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4" s="1" t="str">
        <f>IF(INT((ROW()-5)/MAX(1,N(名札!$E$4)))+1&gt;$AH$5,"",INDEX($Y$5:$AB$49,INT((ROW()-5)/MAX(1,N(名札!$E$4)))+1,$AN$27))</f>
        <v/>
      </c>
      <c r="AN34" s="1">
        <f>MIN(50,MAX(1,AH5+N(一覧名簿!$P$8)))</f>
        <v>1</v>
      </c>
    </row>
    <row r="35" spans="1:40" x14ac:dyDescent="0.2">
      <c r="A35" s="1">
        <f t="shared" si="0"/>
        <v>31</v>
      </c>
      <c r="B35" s="1">
        <f>IF(ISNUMBER(名簿!A35),名簿!A35,A35)</f>
        <v>31</v>
      </c>
      <c r="C35" s="1">
        <f>IF(AND(D35&lt;&gt;"",名簿!E35&lt;&gt;"除外"),1,0)</f>
        <v>0</v>
      </c>
      <c r="D35" s="1" t="str">
        <f>SUBSTITUTE(TRIM(SUBSTITUTE(名簿!B35&amp;"","　"," "))," ","　")</f>
        <v/>
      </c>
      <c r="E35" s="1" t="str">
        <f>SUBSTITUTE(TRIM(SUBSTITUTE(名簿!C35&amp;"","　"," "))," ","　")</f>
        <v/>
      </c>
      <c r="F35" s="1" t="str">
        <f>名簿!D35&amp;""</f>
        <v/>
      </c>
      <c r="G35" s="1" t="str">
        <f t="shared" si="1"/>
        <v/>
      </c>
      <c r="H35" s="1" t="str">
        <f t="shared" si="2"/>
        <v/>
      </c>
      <c r="I35" s="1" t="str">
        <f t="shared" si="3"/>
        <v/>
      </c>
      <c r="J35" s="1" t="str">
        <f t="shared" si="4"/>
        <v/>
      </c>
      <c r="K35" s="1" t="str">
        <f t="shared" si="5"/>
        <v/>
      </c>
      <c r="L35" s="1" t="str">
        <f t="shared" si="6"/>
        <v/>
      </c>
      <c r="M35" s="1" t="str">
        <f t="shared" si="7"/>
        <v/>
      </c>
      <c r="N35" s="1" t="str">
        <f t="shared" si="8"/>
        <v/>
      </c>
      <c r="O35" s="1" t="str">
        <f t="shared" si="9"/>
        <v/>
      </c>
      <c r="P35" s="1" t="str">
        <f t="shared" si="10"/>
        <v/>
      </c>
      <c r="Q35" s="1" t="str">
        <f t="shared" si="11"/>
        <v/>
      </c>
      <c r="R35" s="1" t="str">
        <f t="shared" si="12"/>
        <v/>
      </c>
      <c r="S35" s="1" t="str">
        <f t="shared" si="13"/>
        <v/>
      </c>
      <c r="T35" s="1" t="str">
        <f t="shared" si="14"/>
        <v/>
      </c>
      <c r="U35" s="1" t="str">
        <f t="shared" si="15"/>
        <v/>
      </c>
      <c r="V35" s="1" t="str">
        <f t="shared" si="16"/>
        <v/>
      </c>
      <c r="W35" s="1" t="str">
        <f t="shared" si="17"/>
        <v/>
      </c>
      <c r="Y35" s="1" t="str">
        <f t="shared" si="18"/>
        <v/>
      </c>
      <c r="Z35" s="1" t="str">
        <f t="shared" si="19"/>
        <v/>
      </c>
      <c r="AA35" s="1" t="str">
        <f t="shared" si="20"/>
        <v/>
      </c>
      <c r="AB35" s="1" t="str">
        <f t="shared" si="21"/>
        <v/>
      </c>
      <c r="AC35" s="1" t="str">
        <f t="shared" si="22"/>
        <v/>
      </c>
      <c r="AD35" s="1" t="str">
        <f t="shared" si="23"/>
        <v/>
      </c>
      <c r="AE35" s="1" t="str">
        <f t="shared" si="24"/>
        <v/>
      </c>
      <c r="AF35" s="1" t="str">
        <f t="shared" si="25"/>
        <v/>
      </c>
      <c r="AJ3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5" s="1" t="str">
        <f>IF(INT((ROW()-5)/MAX(1,N(名札!$E$4)))+1&gt;$AH$5,"",INDEX($Y$5:$AB$49,INT((ROW()-5)/MAX(1,N(名札!$E$4)))+1,$AN$27))</f>
        <v/>
      </c>
    </row>
    <row r="36" spans="1:40" x14ac:dyDescent="0.2">
      <c r="A36" s="1">
        <f t="shared" si="0"/>
        <v>32</v>
      </c>
      <c r="B36" s="1">
        <f>IF(ISNUMBER(名簿!A36),名簿!A36,A36)</f>
        <v>32</v>
      </c>
      <c r="C36" s="1">
        <f>IF(AND(D36&lt;&gt;"",名簿!E36&lt;&gt;"除外"),1,0)</f>
        <v>0</v>
      </c>
      <c r="D36" s="1" t="str">
        <f>SUBSTITUTE(TRIM(SUBSTITUTE(名簿!B36&amp;"","　"," "))," ","　")</f>
        <v/>
      </c>
      <c r="E36" s="1" t="str">
        <f>SUBSTITUTE(TRIM(SUBSTITUTE(名簿!C36&amp;"","　"," "))," ","　")</f>
        <v/>
      </c>
      <c r="F36" s="1" t="str">
        <f>名簿!D36&amp;""</f>
        <v/>
      </c>
      <c r="G36" s="1" t="str">
        <f t="shared" si="1"/>
        <v/>
      </c>
      <c r="H36" s="1" t="str">
        <f t="shared" si="2"/>
        <v/>
      </c>
      <c r="I36" s="1" t="str">
        <f t="shared" si="3"/>
        <v/>
      </c>
      <c r="J36" s="1" t="str">
        <f t="shared" si="4"/>
        <v/>
      </c>
      <c r="K36" s="1" t="str">
        <f t="shared" si="5"/>
        <v/>
      </c>
      <c r="L36" s="1" t="str">
        <f t="shared" si="6"/>
        <v/>
      </c>
      <c r="M36" s="1" t="str">
        <f t="shared" si="7"/>
        <v/>
      </c>
      <c r="N36" s="1" t="str">
        <f t="shared" si="8"/>
        <v/>
      </c>
      <c r="O36" s="1" t="str">
        <f t="shared" si="9"/>
        <v/>
      </c>
      <c r="P36" s="1" t="str">
        <f t="shared" si="10"/>
        <v/>
      </c>
      <c r="Q36" s="1" t="str">
        <f t="shared" si="11"/>
        <v/>
      </c>
      <c r="R36" s="1" t="str">
        <f t="shared" si="12"/>
        <v/>
      </c>
      <c r="S36" s="1" t="str">
        <f t="shared" si="13"/>
        <v/>
      </c>
      <c r="T36" s="1" t="str">
        <f t="shared" si="14"/>
        <v/>
      </c>
      <c r="U36" s="1" t="str">
        <f t="shared" si="15"/>
        <v/>
      </c>
      <c r="V36" s="1" t="str">
        <f t="shared" si="16"/>
        <v/>
      </c>
      <c r="W36" s="1" t="str">
        <f t="shared" si="17"/>
        <v/>
      </c>
      <c r="Y36" s="1" t="str">
        <f t="shared" si="18"/>
        <v/>
      </c>
      <c r="Z36" s="1" t="str">
        <f t="shared" si="19"/>
        <v/>
      </c>
      <c r="AA36" s="1" t="str">
        <f t="shared" si="20"/>
        <v/>
      </c>
      <c r="AB36" s="1" t="str">
        <f t="shared" si="21"/>
        <v/>
      </c>
      <c r="AC36" s="1" t="str">
        <f t="shared" si="22"/>
        <v/>
      </c>
      <c r="AD36" s="1" t="str">
        <f t="shared" si="23"/>
        <v/>
      </c>
      <c r="AE36" s="1" t="str">
        <f t="shared" si="24"/>
        <v/>
      </c>
      <c r="AF36" s="1" t="str">
        <f t="shared" si="25"/>
        <v/>
      </c>
      <c r="AJ3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6" s="1" t="str">
        <f>IF(INT((ROW()-5)/MAX(1,N(名札!$E$4)))+1&gt;$AH$5,"",INDEX($Y$5:$AB$49,INT((ROW()-5)/MAX(1,N(名札!$E$4)))+1,$AN$27))</f>
        <v/>
      </c>
    </row>
    <row r="37" spans="1:40" x14ac:dyDescent="0.2">
      <c r="A37" s="1">
        <f t="shared" si="0"/>
        <v>33</v>
      </c>
      <c r="B37" s="1">
        <f>IF(ISNUMBER(名簿!A37),名簿!A37,A37)</f>
        <v>33</v>
      </c>
      <c r="C37" s="1">
        <f>IF(AND(D37&lt;&gt;"",名簿!E37&lt;&gt;"除外"),1,0)</f>
        <v>0</v>
      </c>
      <c r="D37" s="1" t="str">
        <f>SUBSTITUTE(TRIM(SUBSTITUTE(名簿!B37&amp;"","　"," "))," ","　")</f>
        <v/>
      </c>
      <c r="E37" s="1" t="str">
        <f>SUBSTITUTE(TRIM(SUBSTITUTE(名簿!C37&amp;"","　"," "))," ","　")</f>
        <v/>
      </c>
      <c r="F37" s="1" t="str">
        <f>名簿!D37&amp;""</f>
        <v/>
      </c>
      <c r="G37" s="1" t="str">
        <f t="shared" si="1"/>
        <v/>
      </c>
      <c r="H37" s="1" t="str">
        <f t="shared" si="2"/>
        <v/>
      </c>
      <c r="I37" s="1" t="str">
        <f t="shared" si="3"/>
        <v/>
      </c>
      <c r="J37" s="1" t="str">
        <f t="shared" si="4"/>
        <v/>
      </c>
      <c r="K37" s="1" t="str">
        <f t="shared" si="5"/>
        <v/>
      </c>
      <c r="L37" s="1" t="str">
        <f t="shared" si="6"/>
        <v/>
      </c>
      <c r="M37" s="1" t="str">
        <f t="shared" si="7"/>
        <v/>
      </c>
      <c r="N37" s="1" t="str">
        <f t="shared" si="8"/>
        <v/>
      </c>
      <c r="O37" s="1" t="str">
        <f t="shared" si="9"/>
        <v/>
      </c>
      <c r="P37" s="1" t="str">
        <f t="shared" si="10"/>
        <v/>
      </c>
      <c r="Q37" s="1" t="str">
        <f t="shared" si="11"/>
        <v/>
      </c>
      <c r="R37" s="1" t="str">
        <f t="shared" si="12"/>
        <v/>
      </c>
      <c r="S37" s="1" t="str">
        <f t="shared" si="13"/>
        <v/>
      </c>
      <c r="T37" s="1" t="str">
        <f t="shared" si="14"/>
        <v/>
      </c>
      <c r="U37" s="1" t="str">
        <f t="shared" si="15"/>
        <v/>
      </c>
      <c r="V37" s="1" t="str">
        <f t="shared" si="16"/>
        <v/>
      </c>
      <c r="W37" s="1" t="str">
        <f t="shared" si="17"/>
        <v/>
      </c>
      <c r="Y37" s="1" t="str">
        <f t="shared" si="18"/>
        <v/>
      </c>
      <c r="Z37" s="1" t="str">
        <f t="shared" si="19"/>
        <v/>
      </c>
      <c r="AA37" s="1" t="str">
        <f t="shared" si="20"/>
        <v/>
      </c>
      <c r="AB37" s="1" t="str">
        <f t="shared" si="21"/>
        <v/>
      </c>
      <c r="AC37" s="1" t="str">
        <f t="shared" si="22"/>
        <v/>
      </c>
      <c r="AD37" s="1" t="str">
        <f t="shared" si="23"/>
        <v/>
      </c>
      <c r="AE37" s="1" t="str">
        <f t="shared" si="24"/>
        <v/>
      </c>
      <c r="AF37" s="1" t="str">
        <f t="shared" si="25"/>
        <v/>
      </c>
      <c r="AJ3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7" s="1" t="str">
        <f>IF(INT((ROW()-5)/MAX(1,N(名札!$E$4)))+1&gt;$AH$5,"",INDEX($Y$5:$AB$49,INT((ROW()-5)/MAX(1,N(名札!$E$4)))+1,$AN$27))</f>
        <v/>
      </c>
    </row>
    <row r="38" spans="1:40" x14ac:dyDescent="0.2">
      <c r="A38" s="1">
        <f t="shared" si="0"/>
        <v>34</v>
      </c>
      <c r="B38" s="1">
        <f>IF(ISNUMBER(名簿!A38),名簿!A38,A38)</f>
        <v>34</v>
      </c>
      <c r="C38" s="1">
        <f>IF(AND(D38&lt;&gt;"",名簿!E38&lt;&gt;"除外"),1,0)</f>
        <v>0</v>
      </c>
      <c r="D38" s="1" t="str">
        <f>SUBSTITUTE(TRIM(SUBSTITUTE(名簿!B38&amp;"","　"," "))," ","　")</f>
        <v/>
      </c>
      <c r="E38" s="1" t="str">
        <f>SUBSTITUTE(TRIM(SUBSTITUTE(名簿!C38&amp;"","　"," "))," ","　")</f>
        <v/>
      </c>
      <c r="F38" s="1" t="str">
        <f>名簿!D38&amp;""</f>
        <v/>
      </c>
      <c r="G38" s="1" t="str">
        <f t="shared" si="1"/>
        <v/>
      </c>
      <c r="H38" s="1" t="str">
        <f t="shared" si="2"/>
        <v/>
      </c>
      <c r="I38" s="1" t="str">
        <f t="shared" si="3"/>
        <v/>
      </c>
      <c r="J38" s="1" t="str">
        <f t="shared" si="4"/>
        <v/>
      </c>
      <c r="K38" s="1" t="str">
        <f t="shared" si="5"/>
        <v/>
      </c>
      <c r="L38" s="1" t="str">
        <f t="shared" si="6"/>
        <v/>
      </c>
      <c r="M38" s="1" t="str">
        <f t="shared" si="7"/>
        <v/>
      </c>
      <c r="N38" s="1" t="str">
        <f t="shared" si="8"/>
        <v/>
      </c>
      <c r="O38" s="1" t="str">
        <f t="shared" si="9"/>
        <v/>
      </c>
      <c r="P38" s="1" t="str">
        <f t="shared" si="10"/>
        <v/>
      </c>
      <c r="Q38" s="1" t="str">
        <f t="shared" si="11"/>
        <v/>
      </c>
      <c r="R38" s="1" t="str">
        <f t="shared" si="12"/>
        <v/>
      </c>
      <c r="S38" s="1" t="str">
        <f t="shared" si="13"/>
        <v/>
      </c>
      <c r="T38" s="1" t="str">
        <f t="shared" si="14"/>
        <v/>
      </c>
      <c r="U38" s="1" t="str">
        <f t="shared" si="15"/>
        <v/>
      </c>
      <c r="V38" s="1" t="str">
        <f t="shared" si="16"/>
        <v/>
      </c>
      <c r="W38" s="1" t="str">
        <f t="shared" si="17"/>
        <v/>
      </c>
      <c r="Y38" s="1" t="str">
        <f t="shared" si="18"/>
        <v/>
      </c>
      <c r="Z38" s="1" t="str">
        <f t="shared" si="19"/>
        <v/>
      </c>
      <c r="AA38" s="1" t="str">
        <f t="shared" si="20"/>
        <v/>
      </c>
      <c r="AB38" s="1" t="str">
        <f t="shared" si="21"/>
        <v/>
      </c>
      <c r="AC38" s="1" t="str">
        <f t="shared" si="22"/>
        <v/>
      </c>
      <c r="AD38" s="1" t="str">
        <f t="shared" si="23"/>
        <v/>
      </c>
      <c r="AE38" s="1" t="str">
        <f t="shared" si="24"/>
        <v/>
      </c>
      <c r="AF38" s="1" t="str">
        <f t="shared" si="25"/>
        <v/>
      </c>
      <c r="AJ3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8" s="1" t="str">
        <f>IF(INT((ROW()-5)/MAX(1,N(名札!$E$4)))+1&gt;$AH$5,"",INDEX($Y$5:$AB$49,INT((ROW()-5)/MAX(1,N(名札!$E$4)))+1,$AN$27))</f>
        <v/>
      </c>
    </row>
    <row r="39" spans="1:40" x14ac:dyDescent="0.2">
      <c r="A39" s="1">
        <f t="shared" si="0"/>
        <v>35</v>
      </c>
      <c r="B39" s="1">
        <f>IF(ISNUMBER(名簿!A39),名簿!A39,A39)</f>
        <v>35</v>
      </c>
      <c r="C39" s="1">
        <f>IF(AND(D39&lt;&gt;"",名簿!E39&lt;&gt;"除外"),1,0)</f>
        <v>0</v>
      </c>
      <c r="D39" s="1" t="str">
        <f>SUBSTITUTE(TRIM(SUBSTITUTE(名簿!B39&amp;"","　"," "))," ","　")</f>
        <v/>
      </c>
      <c r="E39" s="1" t="str">
        <f>SUBSTITUTE(TRIM(SUBSTITUTE(名簿!C39&amp;"","　"," "))," ","　")</f>
        <v/>
      </c>
      <c r="F39" s="1" t="str">
        <f>名簿!D39&amp;""</f>
        <v/>
      </c>
      <c r="G39" s="1" t="str">
        <f t="shared" si="1"/>
        <v/>
      </c>
      <c r="H39" s="1" t="str">
        <f t="shared" si="2"/>
        <v/>
      </c>
      <c r="I39" s="1" t="str">
        <f t="shared" si="3"/>
        <v/>
      </c>
      <c r="J39" s="1" t="str">
        <f t="shared" si="4"/>
        <v/>
      </c>
      <c r="K39" s="1" t="str">
        <f t="shared" si="5"/>
        <v/>
      </c>
      <c r="L39" s="1" t="str">
        <f t="shared" si="6"/>
        <v/>
      </c>
      <c r="M39" s="1" t="str">
        <f t="shared" si="7"/>
        <v/>
      </c>
      <c r="N39" s="1" t="str">
        <f t="shared" si="8"/>
        <v/>
      </c>
      <c r="O39" s="1" t="str">
        <f t="shared" si="9"/>
        <v/>
      </c>
      <c r="P39" s="1" t="str">
        <f t="shared" si="10"/>
        <v/>
      </c>
      <c r="Q39" s="1" t="str">
        <f t="shared" si="11"/>
        <v/>
      </c>
      <c r="R39" s="1" t="str">
        <f t="shared" si="12"/>
        <v/>
      </c>
      <c r="S39" s="1" t="str">
        <f t="shared" si="13"/>
        <v/>
      </c>
      <c r="T39" s="1" t="str">
        <f t="shared" si="14"/>
        <v/>
      </c>
      <c r="U39" s="1" t="str">
        <f t="shared" si="15"/>
        <v/>
      </c>
      <c r="V39" s="1" t="str">
        <f t="shared" si="16"/>
        <v/>
      </c>
      <c r="W39" s="1" t="str">
        <f t="shared" si="17"/>
        <v/>
      </c>
      <c r="Y39" s="1" t="str">
        <f t="shared" si="18"/>
        <v/>
      </c>
      <c r="Z39" s="1" t="str">
        <f t="shared" si="19"/>
        <v/>
      </c>
      <c r="AA39" s="1" t="str">
        <f t="shared" si="20"/>
        <v/>
      </c>
      <c r="AB39" s="1" t="str">
        <f t="shared" si="21"/>
        <v/>
      </c>
      <c r="AC39" s="1" t="str">
        <f t="shared" si="22"/>
        <v/>
      </c>
      <c r="AD39" s="1" t="str">
        <f t="shared" si="23"/>
        <v/>
      </c>
      <c r="AE39" s="1" t="str">
        <f t="shared" si="24"/>
        <v/>
      </c>
      <c r="AF39" s="1" t="str">
        <f t="shared" si="25"/>
        <v/>
      </c>
      <c r="AJ3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39" s="1" t="str">
        <f>IF(INT((ROW()-5)/MAX(1,N(名札!$E$4)))+1&gt;$AH$5,"",INDEX($Y$5:$AB$49,INT((ROW()-5)/MAX(1,N(名札!$E$4)))+1,$AN$27))</f>
        <v/>
      </c>
    </row>
    <row r="40" spans="1:40" x14ac:dyDescent="0.2">
      <c r="A40" s="1">
        <f t="shared" si="0"/>
        <v>36</v>
      </c>
      <c r="B40" s="1">
        <f>IF(ISNUMBER(名簿!A40),名簿!A40,A40)</f>
        <v>36</v>
      </c>
      <c r="C40" s="1">
        <f>IF(AND(D40&lt;&gt;"",名簿!E40&lt;&gt;"除外"),1,0)</f>
        <v>0</v>
      </c>
      <c r="D40" s="1" t="str">
        <f>SUBSTITUTE(TRIM(SUBSTITUTE(名簿!B40&amp;"","　"," "))," ","　")</f>
        <v/>
      </c>
      <c r="E40" s="1" t="str">
        <f>SUBSTITUTE(TRIM(SUBSTITUTE(名簿!C40&amp;"","　"," "))," ","　")</f>
        <v/>
      </c>
      <c r="F40" s="1" t="str">
        <f>名簿!D40&amp;""</f>
        <v/>
      </c>
      <c r="G40" s="1" t="str">
        <f t="shared" si="1"/>
        <v/>
      </c>
      <c r="H40" s="1" t="str">
        <f t="shared" si="2"/>
        <v/>
      </c>
      <c r="I40" s="1" t="str">
        <f t="shared" si="3"/>
        <v/>
      </c>
      <c r="J40" s="1" t="str">
        <f t="shared" si="4"/>
        <v/>
      </c>
      <c r="K40" s="1" t="str">
        <f t="shared" si="5"/>
        <v/>
      </c>
      <c r="L40" s="1" t="str">
        <f t="shared" si="6"/>
        <v/>
      </c>
      <c r="M40" s="1" t="str">
        <f t="shared" si="7"/>
        <v/>
      </c>
      <c r="N40" s="1" t="str">
        <f t="shared" si="8"/>
        <v/>
      </c>
      <c r="O40" s="1" t="str">
        <f t="shared" si="9"/>
        <v/>
      </c>
      <c r="P40" s="1" t="str">
        <f t="shared" si="10"/>
        <v/>
      </c>
      <c r="Q40" s="1" t="str">
        <f t="shared" si="11"/>
        <v/>
      </c>
      <c r="R40" s="1" t="str">
        <f t="shared" si="12"/>
        <v/>
      </c>
      <c r="S40" s="1" t="str">
        <f t="shared" si="13"/>
        <v/>
      </c>
      <c r="T40" s="1" t="str">
        <f t="shared" si="14"/>
        <v/>
      </c>
      <c r="U40" s="1" t="str">
        <f t="shared" si="15"/>
        <v/>
      </c>
      <c r="V40" s="1" t="str">
        <f t="shared" si="16"/>
        <v/>
      </c>
      <c r="W40" s="1" t="str">
        <f t="shared" si="17"/>
        <v/>
      </c>
      <c r="Y40" s="1" t="str">
        <f t="shared" si="18"/>
        <v/>
      </c>
      <c r="Z40" s="1" t="str">
        <f t="shared" si="19"/>
        <v/>
      </c>
      <c r="AA40" s="1" t="str">
        <f t="shared" si="20"/>
        <v/>
      </c>
      <c r="AB40" s="1" t="str">
        <f t="shared" si="21"/>
        <v/>
      </c>
      <c r="AC40" s="1" t="str">
        <f t="shared" si="22"/>
        <v/>
      </c>
      <c r="AD40" s="1" t="str">
        <f t="shared" si="23"/>
        <v/>
      </c>
      <c r="AE40" s="1" t="str">
        <f t="shared" si="24"/>
        <v/>
      </c>
      <c r="AF40" s="1" t="str">
        <f t="shared" si="25"/>
        <v/>
      </c>
      <c r="AJ4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0" s="1" t="str">
        <f>IF(INT((ROW()-5)/MAX(1,N(名札!$E$4)))+1&gt;$AH$5,"",INDEX($Y$5:$AB$49,INT((ROW()-5)/MAX(1,N(名札!$E$4)))+1,$AN$27))</f>
        <v/>
      </c>
    </row>
    <row r="41" spans="1:40" x14ac:dyDescent="0.2">
      <c r="A41" s="1">
        <f t="shared" si="0"/>
        <v>37</v>
      </c>
      <c r="B41" s="1">
        <f>IF(ISNUMBER(名簿!A41),名簿!A41,A41)</f>
        <v>37</v>
      </c>
      <c r="C41" s="1">
        <f>IF(AND(D41&lt;&gt;"",名簿!E41&lt;&gt;"除外"),1,0)</f>
        <v>0</v>
      </c>
      <c r="D41" s="1" t="str">
        <f>SUBSTITUTE(TRIM(SUBSTITUTE(名簿!B41&amp;"","　"," "))," ","　")</f>
        <v/>
      </c>
      <c r="E41" s="1" t="str">
        <f>SUBSTITUTE(TRIM(SUBSTITUTE(名簿!C41&amp;"","　"," "))," ","　")</f>
        <v/>
      </c>
      <c r="F41" s="1" t="str">
        <f>名簿!D41&amp;""</f>
        <v/>
      </c>
      <c r="G41" s="1" t="str">
        <f t="shared" si="1"/>
        <v/>
      </c>
      <c r="H41" s="1" t="str">
        <f t="shared" si="2"/>
        <v/>
      </c>
      <c r="I41" s="1" t="str">
        <f t="shared" si="3"/>
        <v/>
      </c>
      <c r="J41" s="1" t="str">
        <f t="shared" si="4"/>
        <v/>
      </c>
      <c r="K41" s="1" t="str">
        <f t="shared" si="5"/>
        <v/>
      </c>
      <c r="L41" s="1" t="str">
        <f t="shared" si="6"/>
        <v/>
      </c>
      <c r="M41" s="1" t="str">
        <f t="shared" si="7"/>
        <v/>
      </c>
      <c r="N41" s="1" t="str">
        <f t="shared" si="8"/>
        <v/>
      </c>
      <c r="O41" s="1" t="str">
        <f t="shared" si="9"/>
        <v/>
      </c>
      <c r="P41" s="1" t="str">
        <f t="shared" si="10"/>
        <v/>
      </c>
      <c r="Q41" s="1" t="str">
        <f t="shared" si="11"/>
        <v/>
      </c>
      <c r="R41" s="1" t="str">
        <f t="shared" si="12"/>
        <v/>
      </c>
      <c r="S41" s="1" t="str">
        <f t="shared" si="13"/>
        <v/>
      </c>
      <c r="T41" s="1" t="str">
        <f t="shared" si="14"/>
        <v/>
      </c>
      <c r="U41" s="1" t="str">
        <f t="shared" si="15"/>
        <v/>
      </c>
      <c r="V41" s="1" t="str">
        <f t="shared" si="16"/>
        <v/>
      </c>
      <c r="W41" s="1" t="str">
        <f t="shared" si="17"/>
        <v/>
      </c>
      <c r="Y41" s="1" t="str">
        <f t="shared" si="18"/>
        <v/>
      </c>
      <c r="Z41" s="1" t="str">
        <f t="shared" si="19"/>
        <v/>
      </c>
      <c r="AA41" s="1" t="str">
        <f t="shared" si="20"/>
        <v/>
      </c>
      <c r="AB41" s="1" t="str">
        <f t="shared" si="21"/>
        <v/>
      </c>
      <c r="AC41" s="1" t="str">
        <f t="shared" si="22"/>
        <v/>
      </c>
      <c r="AD41" s="1" t="str">
        <f t="shared" si="23"/>
        <v/>
      </c>
      <c r="AE41" s="1" t="str">
        <f t="shared" si="24"/>
        <v/>
      </c>
      <c r="AF41" s="1" t="str">
        <f t="shared" si="25"/>
        <v/>
      </c>
      <c r="AJ4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1" s="1" t="str">
        <f>IF(INT((ROW()-5)/MAX(1,N(名札!$E$4)))+1&gt;$AH$5,"",INDEX($Y$5:$AB$49,INT((ROW()-5)/MAX(1,N(名札!$E$4)))+1,$AN$27))</f>
        <v/>
      </c>
    </row>
    <row r="42" spans="1:40" x14ac:dyDescent="0.2">
      <c r="A42" s="1">
        <f t="shared" si="0"/>
        <v>38</v>
      </c>
      <c r="B42" s="1">
        <f>IF(ISNUMBER(名簿!A42),名簿!A42,A42)</f>
        <v>38</v>
      </c>
      <c r="C42" s="1">
        <f>IF(AND(D42&lt;&gt;"",名簿!E42&lt;&gt;"除外"),1,0)</f>
        <v>0</v>
      </c>
      <c r="D42" s="1" t="str">
        <f>SUBSTITUTE(TRIM(SUBSTITUTE(名簿!B42&amp;"","　"," "))," ","　")</f>
        <v/>
      </c>
      <c r="E42" s="1" t="str">
        <f>SUBSTITUTE(TRIM(SUBSTITUTE(名簿!C42&amp;"","　"," "))," ","　")</f>
        <v/>
      </c>
      <c r="F42" s="1" t="str">
        <f>名簿!D42&amp;""</f>
        <v/>
      </c>
      <c r="G42" s="1" t="str">
        <f t="shared" si="1"/>
        <v/>
      </c>
      <c r="H42" s="1" t="str">
        <f t="shared" si="2"/>
        <v/>
      </c>
      <c r="I42" s="1" t="str">
        <f t="shared" si="3"/>
        <v/>
      </c>
      <c r="J42" s="1" t="str">
        <f t="shared" si="4"/>
        <v/>
      </c>
      <c r="K42" s="1" t="str">
        <f t="shared" si="5"/>
        <v/>
      </c>
      <c r="L42" s="1" t="str">
        <f t="shared" si="6"/>
        <v/>
      </c>
      <c r="M42" s="1" t="str">
        <f t="shared" si="7"/>
        <v/>
      </c>
      <c r="N42" s="1" t="str">
        <f t="shared" si="8"/>
        <v/>
      </c>
      <c r="O42" s="1" t="str">
        <f t="shared" si="9"/>
        <v/>
      </c>
      <c r="P42" s="1" t="str">
        <f t="shared" si="10"/>
        <v/>
      </c>
      <c r="Q42" s="1" t="str">
        <f t="shared" si="11"/>
        <v/>
      </c>
      <c r="R42" s="1" t="str">
        <f t="shared" si="12"/>
        <v/>
      </c>
      <c r="S42" s="1" t="str">
        <f t="shared" si="13"/>
        <v/>
      </c>
      <c r="T42" s="1" t="str">
        <f t="shared" si="14"/>
        <v/>
      </c>
      <c r="U42" s="1" t="str">
        <f t="shared" si="15"/>
        <v/>
      </c>
      <c r="V42" s="1" t="str">
        <f t="shared" si="16"/>
        <v/>
      </c>
      <c r="W42" s="1" t="str">
        <f t="shared" si="17"/>
        <v/>
      </c>
      <c r="Y42" s="1" t="str">
        <f t="shared" si="18"/>
        <v/>
      </c>
      <c r="Z42" s="1" t="str">
        <f t="shared" si="19"/>
        <v/>
      </c>
      <c r="AA42" s="1" t="str">
        <f t="shared" si="20"/>
        <v/>
      </c>
      <c r="AB42" s="1" t="str">
        <f t="shared" si="21"/>
        <v/>
      </c>
      <c r="AC42" s="1" t="str">
        <f t="shared" si="22"/>
        <v/>
      </c>
      <c r="AD42" s="1" t="str">
        <f t="shared" si="23"/>
        <v/>
      </c>
      <c r="AE42" s="1" t="str">
        <f t="shared" si="24"/>
        <v/>
      </c>
      <c r="AF42" s="1" t="str">
        <f t="shared" si="25"/>
        <v/>
      </c>
      <c r="AJ4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2" s="1" t="str">
        <f>IF(INT((ROW()-5)/MAX(1,N(名札!$E$4)))+1&gt;$AH$5,"",INDEX($Y$5:$AB$49,INT((ROW()-5)/MAX(1,N(名札!$E$4)))+1,$AN$27))</f>
        <v/>
      </c>
    </row>
    <row r="43" spans="1:40" x14ac:dyDescent="0.2">
      <c r="A43" s="1">
        <f t="shared" si="0"/>
        <v>39</v>
      </c>
      <c r="B43" s="1">
        <f>IF(ISNUMBER(名簿!A43),名簿!A43,A43)</f>
        <v>39</v>
      </c>
      <c r="C43" s="1">
        <f>IF(AND(D43&lt;&gt;"",名簿!E43&lt;&gt;"除外"),1,0)</f>
        <v>0</v>
      </c>
      <c r="D43" s="1" t="str">
        <f>SUBSTITUTE(TRIM(SUBSTITUTE(名簿!B43&amp;"","　"," "))," ","　")</f>
        <v/>
      </c>
      <c r="E43" s="1" t="str">
        <f>SUBSTITUTE(TRIM(SUBSTITUTE(名簿!C43&amp;"","　"," "))," ","　")</f>
        <v/>
      </c>
      <c r="F43" s="1" t="str">
        <f>名簿!D43&amp;""</f>
        <v/>
      </c>
      <c r="G43" s="1" t="str">
        <f t="shared" si="1"/>
        <v/>
      </c>
      <c r="H43" s="1" t="str">
        <f t="shared" si="2"/>
        <v/>
      </c>
      <c r="I43" s="1" t="str">
        <f t="shared" si="3"/>
        <v/>
      </c>
      <c r="J43" s="1" t="str">
        <f t="shared" si="4"/>
        <v/>
      </c>
      <c r="K43" s="1" t="str">
        <f t="shared" si="5"/>
        <v/>
      </c>
      <c r="L43" s="1" t="str">
        <f t="shared" si="6"/>
        <v/>
      </c>
      <c r="M43" s="1" t="str">
        <f t="shared" si="7"/>
        <v/>
      </c>
      <c r="N43" s="1" t="str">
        <f t="shared" si="8"/>
        <v/>
      </c>
      <c r="O43" s="1" t="str">
        <f t="shared" si="9"/>
        <v/>
      </c>
      <c r="P43" s="1" t="str">
        <f t="shared" si="10"/>
        <v/>
      </c>
      <c r="Q43" s="1" t="str">
        <f t="shared" si="11"/>
        <v/>
      </c>
      <c r="R43" s="1" t="str">
        <f t="shared" si="12"/>
        <v/>
      </c>
      <c r="S43" s="1" t="str">
        <f t="shared" si="13"/>
        <v/>
      </c>
      <c r="T43" s="1" t="str">
        <f t="shared" si="14"/>
        <v/>
      </c>
      <c r="U43" s="1" t="str">
        <f t="shared" si="15"/>
        <v/>
      </c>
      <c r="V43" s="1" t="str">
        <f t="shared" si="16"/>
        <v/>
      </c>
      <c r="W43" s="1" t="str">
        <f t="shared" si="17"/>
        <v/>
      </c>
      <c r="Y43" s="1" t="str">
        <f t="shared" si="18"/>
        <v/>
      </c>
      <c r="Z43" s="1" t="str">
        <f t="shared" si="19"/>
        <v/>
      </c>
      <c r="AA43" s="1" t="str">
        <f t="shared" si="20"/>
        <v/>
      </c>
      <c r="AB43" s="1" t="str">
        <f t="shared" si="21"/>
        <v/>
      </c>
      <c r="AC43" s="1" t="str">
        <f t="shared" si="22"/>
        <v/>
      </c>
      <c r="AD43" s="1" t="str">
        <f t="shared" si="23"/>
        <v/>
      </c>
      <c r="AE43" s="1" t="str">
        <f t="shared" si="24"/>
        <v/>
      </c>
      <c r="AF43" s="1" t="str">
        <f t="shared" si="25"/>
        <v/>
      </c>
      <c r="AJ4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3" s="1" t="str">
        <f>IF(INT((ROW()-5)/MAX(1,N(名札!$E$4)))+1&gt;$AH$5,"",INDEX($Y$5:$AB$49,INT((ROW()-5)/MAX(1,N(名札!$E$4)))+1,$AN$27))</f>
        <v/>
      </c>
    </row>
    <row r="44" spans="1:40" x14ac:dyDescent="0.2">
      <c r="A44" s="1">
        <f t="shared" si="0"/>
        <v>40</v>
      </c>
      <c r="B44" s="1">
        <f>IF(ISNUMBER(名簿!A44),名簿!A44,A44)</f>
        <v>40</v>
      </c>
      <c r="C44" s="1">
        <f>IF(AND(D44&lt;&gt;"",名簿!E44&lt;&gt;"除外"),1,0)</f>
        <v>0</v>
      </c>
      <c r="D44" s="1" t="str">
        <f>SUBSTITUTE(TRIM(SUBSTITUTE(名簿!B44&amp;"","　"," "))," ","　")</f>
        <v/>
      </c>
      <c r="E44" s="1" t="str">
        <f>SUBSTITUTE(TRIM(SUBSTITUTE(名簿!C44&amp;"","　"," "))," ","　")</f>
        <v/>
      </c>
      <c r="F44" s="1" t="str">
        <f>名簿!D44&amp;""</f>
        <v/>
      </c>
      <c r="G44" s="1" t="str">
        <f t="shared" si="1"/>
        <v/>
      </c>
      <c r="H44" s="1" t="str">
        <f t="shared" si="2"/>
        <v/>
      </c>
      <c r="I44" s="1" t="str">
        <f t="shared" si="3"/>
        <v/>
      </c>
      <c r="J44" s="1" t="str">
        <f t="shared" si="4"/>
        <v/>
      </c>
      <c r="K44" s="1" t="str">
        <f t="shared" si="5"/>
        <v/>
      </c>
      <c r="L44" s="1" t="str">
        <f t="shared" si="6"/>
        <v/>
      </c>
      <c r="M44" s="1" t="str">
        <f t="shared" si="7"/>
        <v/>
      </c>
      <c r="N44" s="1" t="str">
        <f t="shared" si="8"/>
        <v/>
      </c>
      <c r="O44" s="1" t="str">
        <f t="shared" si="9"/>
        <v/>
      </c>
      <c r="P44" s="1" t="str">
        <f t="shared" si="10"/>
        <v/>
      </c>
      <c r="Q44" s="1" t="str">
        <f t="shared" si="11"/>
        <v/>
      </c>
      <c r="R44" s="1" t="str">
        <f t="shared" si="12"/>
        <v/>
      </c>
      <c r="S44" s="1" t="str">
        <f t="shared" si="13"/>
        <v/>
      </c>
      <c r="T44" s="1" t="str">
        <f t="shared" si="14"/>
        <v/>
      </c>
      <c r="U44" s="1" t="str">
        <f t="shared" si="15"/>
        <v/>
      </c>
      <c r="V44" s="1" t="str">
        <f t="shared" si="16"/>
        <v/>
      </c>
      <c r="W44" s="1" t="str">
        <f t="shared" si="17"/>
        <v/>
      </c>
      <c r="Y44" s="1" t="str">
        <f t="shared" si="18"/>
        <v/>
      </c>
      <c r="Z44" s="1" t="str">
        <f t="shared" si="19"/>
        <v/>
      </c>
      <c r="AA44" s="1" t="str">
        <f t="shared" si="20"/>
        <v/>
      </c>
      <c r="AB44" s="1" t="str">
        <f t="shared" si="21"/>
        <v/>
      </c>
      <c r="AC44" s="1" t="str">
        <f t="shared" si="22"/>
        <v/>
      </c>
      <c r="AD44" s="1" t="str">
        <f t="shared" si="23"/>
        <v/>
      </c>
      <c r="AE44" s="1" t="str">
        <f t="shared" si="24"/>
        <v/>
      </c>
      <c r="AF44" s="1" t="str">
        <f t="shared" si="25"/>
        <v/>
      </c>
      <c r="AJ4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4" s="1" t="str">
        <f>IF(INT((ROW()-5)/MAX(1,N(名札!$E$4)))+1&gt;$AH$5,"",INDEX($Y$5:$AB$49,INT((ROW()-5)/MAX(1,N(名札!$E$4)))+1,$AN$27))</f>
        <v/>
      </c>
    </row>
    <row r="45" spans="1:40" x14ac:dyDescent="0.2">
      <c r="A45" s="1">
        <f t="shared" si="0"/>
        <v>41</v>
      </c>
      <c r="B45" s="1">
        <f>IF(ISNUMBER(名簿!A45),名簿!A45,A45)</f>
        <v>41</v>
      </c>
      <c r="C45" s="1">
        <f>IF(AND(D45&lt;&gt;"",名簿!E45&lt;&gt;"除外"),1,0)</f>
        <v>0</v>
      </c>
      <c r="D45" s="1" t="str">
        <f>SUBSTITUTE(TRIM(SUBSTITUTE(名簿!B45&amp;"","　"," "))," ","　")</f>
        <v/>
      </c>
      <c r="E45" s="1" t="str">
        <f>SUBSTITUTE(TRIM(SUBSTITUTE(名簿!C45&amp;"","　"," "))," ","　")</f>
        <v/>
      </c>
      <c r="F45" s="1" t="str">
        <f>名簿!D45&amp;""</f>
        <v/>
      </c>
      <c r="G45" s="1" t="str">
        <f t="shared" si="1"/>
        <v/>
      </c>
      <c r="H45" s="1" t="str">
        <f t="shared" si="2"/>
        <v/>
      </c>
      <c r="I45" s="1" t="str">
        <f t="shared" si="3"/>
        <v/>
      </c>
      <c r="J45" s="1" t="str">
        <f t="shared" si="4"/>
        <v/>
      </c>
      <c r="K45" s="1" t="str">
        <f t="shared" si="5"/>
        <v/>
      </c>
      <c r="L45" s="1" t="str">
        <f t="shared" si="6"/>
        <v/>
      </c>
      <c r="M45" s="1" t="str">
        <f t="shared" si="7"/>
        <v/>
      </c>
      <c r="N45" s="1" t="str">
        <f t="shared" si="8"/>
        <v/>
      </c>
      <c r="O45" s="1" t="str">
        <f t="shared" si="9"/>
        <v/>
      </c>
      <c r="P45" s="1" t="str">
        <f t="shared" si="10"/>
        <v/>
      </c>
      <c r="Q45" s="1" t="str">
        <f t="shared" si="11"/>
        <v/>
      </c>
      <c r="R45" s="1" t="str">
        <f t="shared" si="12"/>
        <v/>
      </c>
      <c r="S45" s="1" t="str">
        <f t="shared" si="13"/>
        <v/>
      </c>
      <c r="T45" s="1" t="str">
        <f t="shared" si="14"/>
        <v/>
      </c>
      <c r="U45" s="1" t="str">
        <f t="shared" si="15"/>
        <v/>
      </c>
      <c r="V45" s="1" t="str">
        <f t="shared" si="16"/>
        <v/>
      </c>
      <c r="W45" s="1" t="str">
        <f t="shared" si="17"/>
        <v/>
      </c>
      <c r="Y45" s="1" t="str">
        <f t="shared" si="18"/>
        <v/>
      </c>
      <c r="Z45" s="1" t="str">
        <f t="shared" si="19"/>
        <v/>
      </c>
      <c r="AA45" s="1" t="str">
        <f t="shared" si="20"/>
        <v/>
      </c>
      <c r="AB45" s="1" t="str">
        <f t="shared" si="21"/>
        <v/>
      </c>
      <c r="AC45" s="1" t="str">
        <f t="shared" si="22"/>
        <v/>
      </c>
      <c r="AD45" s="1" t="str">
        <f t="shared" si="23"/>
        <v/>
      </c>
      <c r="AE45" s="1" t="str">
        <f t="shared" si="24"/>
        <v/>
      </c>
      <c r="AF45" s="1" t="str">
        <f t="shared" si="25"/>
        <v/>
      </c>
      <c r="AJ4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5" s="1" t="str">
        <f>IF(INT((ROW()-5)/MAX(1,N(名札!$E$4)))+1&gt;$AH$5,"",INDEX($Y$5:$AB$49,INT((ROW()-5)/MAX(1,N(名札!$E$4)))+1,$AN$27))</f>
        <v/>
      </c>
    </row>
    <row r="46" spans="1:40" x14ac:dyDescent="0.2">
      <c r="A46" s="1">
        <f t="shared" si="0"/>
        <v>42</v>
      </c>
      <c r="B46" s="1">
        <f>IF(ISNUMBER(名簿!A46),名簿!A46,A46)</f>
        <v>42</v>
      </c>
      <c r="C46" s="1">
        <f>IF(AND(D46&lt;&gt;"",名簿!E46&lt;&gt;"除外"),1,0)</f>
        <v>0</v>
      </c>
      <c r="D46" s="1" t="str">
        <f>SUBSTITUTE(TRIM(SUBSTITUTE(名簿!B46&amp;"","　"," "))," ","　")</f>
        <v/>
      </c>
      <c r="E46" s="1" t="str">
        <f>SUBSTITUTE(TRIM(SUBSTITUTE(名簿!C46&amp;"","　"," "))," ","　")</f>
        <v/>
      </c>
      <c r="F46" s="1" t="str">
        <f>名簿!D46&amp;""</f>
        <v/>
      </c>
      <c r="G46" s="1" t="str">
        <f t="shared" si="1"/>
        <v/>
      </c>
      <c r="H46" s="1" t="str">
        <f t="shared" si="2"/>
        <v/>
      </c>
      <c r="I46" s="1" t="str">
        <f t="shared" si="3"/>
        <v/>
      </c>
      <c r="J46" s="1" t="str">
        <f t="shared" si="4"/>
        <v/>
      </c>
      <c r="K46" s="1" t="str">
        <f t="shared" si="5"/>
        <v/>
      </c>
      <c r="L46" s="1" t="str">
        <f t="shared" si="6"/>
        <v/>
      </c>
      <c r="M46" s="1" t="str">
        <f t="shared" si="7"/>
        <v/>
      </c>
      <c r="N46" s="1" t="str">
        <f t="shared" si="8"/>
        <v/>
      </c>
      <c r="O46" s="1" t="str">
        <f t="shared" si="9"/>
        <v/>
      </c>
      <c r="P46" s="1" t="str">
        <f t="shared" si="10"/>
        <v/>
      </c>
      <c r="Q46" s="1" t="str">
        <f t="shared" si="11"/>
        <v/>
      </c>
      <c r="R46" s="1" t="str">
        <f t="shared" si="12"/>
        <v/>
      </c>
      <c r="S46" s="1" t="str">
        <f t="shared" si="13"/>
        <v/>
      </c>
      <c r="T46" s="1" t="str">
        <f t="shared" si="14"/>
        <v/>
      </c>
      <c r="U46" s="1" t="str">
        <f t="shared" si="15"/>
        <v/>
      </c>
      <c r="V46" s="1" t="str">
        <f t="shared" si="16"/>
        <v/>
      </c>
      <c r="W46" s="1" t="str">
        <f t="shared" si="17"/>
        <v/>
      </c>
      <c r="Y46" s="1" t="str">
        <f t="shared" si="18"/>
        <v/>
      </c>
      <c r="Z46" s="1" t="str">
        <f t="shared" si="19"/>
        <v/>
      </c>
      <c r="AA46" s="1" t="str">
        <f t="shared" si="20"/>
        <v/>
      </c>
      <c r="AB46" s="1" t="str">
        <f t="shared" si="21"/>
        <v/>
      </c>
      <c r="AC46" s="1" t="str">
        <f t="shared" si="22"/>
        <v/>
      </c>
      <c r="AD46" s="1" t="str">
        <f t="shared" si="23"/>
        <v/>
      </c>
      <c r="AE46" s="1" t="str">
        <f t="shared" si="24"/>
        <v/>
      </c>
      <c r="AF46" s="1" t="str">
        <f t="shared" si="25"/>
        <v/>
      </c>
      <c r="AJ4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6" s="1" t="str">
        <f>IF(INT((ROW()-5)/MAX(1,N(名札!$E$4)))+1&gt;$AH$5,"",INDEX($Y$5:$AB$49,INT((ROW()-5)/MAX(1,N(名札!$E$4)))+1,$AN$27))</f>
        <v/>
      </c>
    </row>
    <row r="47" spans="1:40" x14ac:dyDescent="0.2">
      <c r="A47" s="1">
        <f t="shared" si="0"/>
        <v>43</v>
      </c>
      <c r="B47" s="1">
        <f>IF(ISNUMBER(名簿!A47),名簿!A47,A47)</f>
        <v>43</v>
      </c>
      <c r="C47" s="1">
        <f>IF(AND(D47&lt;&gt;"",名簿!E47&lt;&gt;"除外"),1,0)</f>
        <v>0</v>
      </c>
      <c r="D47" s="1" t="str">
        <f>SUBSTITUTE(TRIM(SUBSTITUTE(名簿!B47&amp;"","　"," "))," ","　")</f>
        <v/>
      </c>
      <c r="E47" s="1" t="str">
        <f>SUBSTITUTE(TRIM(SUBSTITUTE(名簿!C47&amp;"","　"," "))," ","　")</f>
        <v/>
      </c>
      <c r="F47" s="1" t="str">
        <f>名簿!D47&amp;""</f>
        <v/>
      </c>
      <c r="G47" s="1" t="str">
        <f t="shared" si="1"/>
        <v/>
      </c>
      <c r="H47" s="1" t="str">
        <f t="shared" si="2"/>
        <v/>
      </c>
      <c r="I47" s="1" t="str">
        <f t="shared" si="3"/>
        <v/>
      </c>
      <c r="J47" s="1" t="str">
        <f t="shared" si="4"/>
        <v/>
      </c>
      <c r="K47" s="1" t="str">
        <f t="shared" si="5"/>
        <v/>
      </c>
      <c r="L47" s="1" t="str">
        <f t="shared" si="6"/>
        <v/>
      </c>
      <c r="M47" s="1" t="str">
        <f t="shared" si="7"/>
        <v/>
      </c>
      <c r="N47" s="1" t="str">
        <f t="shared" si="8"/>
        <v/>
      </c>
      <c r="O47" s="1" t="str">
        <f t="shared" si="9"/>
        <v/>
      </c>
      <c r="P47" s="1" t="str">
        <f t="shared" si="10"/>
        <v/>
      </c>
      <c r="Q47" s="1" t="str">
        <f t="shared" si="11"/>
        <v/>
      </c>
      <c r="R47" s="1" t="str">
        <f t="shared" si="12"/>
        <v/>
      </c>
      <c r="S47" s="1" t="str">
        <f t="shared" si="13"/>
        <v/>
      </c>
      <c r="T47" s="1" t="str">
        <f t="shared" si="14"/>
        <v/>
      </c>
      <c r="U47" s="1" t="str">
        <f t="shared" si="15"/>
        <v/>
      </c>
      <c r="V47" s="1" t="str">
        <f t="shared" si="16"/>
        <v/>
      </c>
      <c r="W47" s="1" t="str">
        <f t="shared" si="17"/>
        <v/>
      </c>
      <c r="Y47" s="1" t="str">
        <f t="shared" si="18"/>
        <v/>
      </c>
      <c r="Z47" s="1" t="str">
        <f t="shared" si="19"/>
        <v/>
      </c>
      <c r="AA47" s="1" t="str">
        <f t="shared" si="20"/>
        <v/>
      </c>
      <c r="AB47" s="1" t="str">
        <f t="shared" si="21"/>
        <v/>
      </c>
      <c r="AC47" s="1" t="str">
        <f t="shared" si="22"/>
        <v/>
      </c>
      <c r="AD47" s="1" t="str">
        <f t="shared" si="23"/>
        <v/>
      </c>
      <c r="AE47" s="1" t="str">
        <f t="shared" si="24"/>
        <v/>
      </c>
      <c r="AF47" s="1" t="str">
        <f t="shared" si="25"/>
        <v/>
      </c>
      <c r="AJ4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7" s="1" t="str">
        <f>IF(INT((ROW()-5)/MAX(1,N(名札!$E$4)))+1&gt;$AH$5,"",INDEX($Y$5:$AB$49,INT((ROW()-5)/MAX(1,N(名札!$E$4)))+1,$AN$27))</f>
        <v/>
      </c>
    </row>
    <row r="48" spans="1:40" x14ac:dyDescent="0.2">
      <c r="A48" s="1">
        <f t="shared" si="0"/>
        <v>44</v>
      </c>
      <c r="B48" s="1">
        <f>IF(ISNUMBER(名簿!A48),名簿!A48,A48)</f>
        <v>44</v>
      </c>
      <c r="C48" s="1">
        <f>IF(AND(D48&lt;&gt;"",名簿!E48&lt;&gt;"除外"),1,0)</f>
        <v>0</v>
      </c>
      <c r="D48" s="1" t="str">
        <f>SUBSTITUTE(TRIM(SUBSTITUTE(名簿!B48&amp;"","　"," "))," ","　")</f>
        <v/>
      </c>
      <c r="E48" s="1" t="str">
        <f>SUBSTITUTE(TRIM(SUBSTITUTE(名簿!C48&amp;"","　"," "))," ","　")</f>
        <v/>
      </c>
      <c r="F48" s="1" t="str">
        <f>名簿!D48&amp;""</f>
        <v/>
      </c>
      <c r="G48" s="1" t="str">
        <f t="shared" si="1"/>
        <v/>
      </c>
      <c r="H48" s="1" t="str">
        <f t="shared" si="2"/>
        <v/>
      </c>
      <c r="I48" s="1" t="str">
        <f t="shared" si="3"/>
        <v/>
      </c>
      <c r="J48" s="1" t="str">
        <f t="shared" si="4"/>
        <v/>
      </c>
      <c r="K48" s="1" t="str">
        <f t="shared" si="5"/>
        <v/>
      </c>
      <c r="L48" s="1" t="str">
        <f t="shared" si="6"/>
        <v/>
      </c>
      <c r="M48" s="1" t="str">
        <f t="shared" si="7"/>
        <v/>
      </c>
      <c r="N48" s="1" t="str">
        <f t="shared" si="8"/>
        <v/>
      </c>
      <c r="O48" s="1" t="str">
        <f t="shared" si="9"/>
        <v/>
      </c>
      <c r="P48" s="1" t="str">
        <f t="shared" si="10"/>
        <v/>
      </c>
      <c r="Q48" s="1" t="str">
        <f t="shared" si="11"/>
        <v/>
      </c>
      <c r="R48" s="1" t="str">
        <f t="shared" si="12"/>
        <v/>
      </c>
      <c r="S48" s="1" t="str">
        <f t="shared" si="13"/>
        <v/>
      </c>
      <c r="T48" s="1" t="str">
        <f t="shared" si="14"/>
        <v/>
      </c>
      <c r="U48" s="1" t="str">
        <f t="shared" si="15"/>
        <v/>
      </c>
      <c r="V48" s="1" t="str">
        <f t="shared" si="16"/>
        <v/>
      </c>
      <c r="W48" s="1" t="str">
        <f t="shared" si="17"/>
        <v/>
      </c>
      <c r="Y48" s="1" t="str">
        <f t="shared" si="18"/>
        <v/>
      </c>
      <c r="Z48" s="1" t="str">
        <f t="shared" si="19"/>
        <v/>
      </c>
      <c r="AA48" s="1" t="str">
        <f t="shared" si="20"/>
        <v/>
      </c>
      <c r="AB48" s="1" t="str">
        <f t="shared" si="21"/>
        <v/>
      </c>
      <c r="AC48" s="1" t="str">
        <f t="shared" si="22"/>
        <v/>
      </c>
      <c r="AD48" s="1" t="str">
        <f t="shared" si="23"/>
        <v/>
      </c>
      <c r="AE48" s="1" t="str">
        <f t="shared" si="24"/>
        <v/>
      </c>
      <c r="AF48" s="1" t="str">
        <f t="shared" si="25"/>
        <v/>
      </c>
      <c r="AJ4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8" s="1" t="str">
        <f>IF(INT((ROW()-5)/MAX(1,N(名札!$E$4)))+1&gt;$AH$5,"",INDEX($Y$5:$AB$49,INT((ROW()-5)/MAX(1,N(名札!$E$4)))+1,$AN$27))</f>
        <v/>
      </c>
    </row>
    <row r="49" spans="1:37" x14ac:dyDescent="0.2">
      <c r="A49" s="1">
        <f t="shared" si="0"/>
        <v>45</v>
      </c>
      <c r="B49" s="1">
        <f>IF(ISNUMBER(名簿!A49),名簿!A49,A49)</f>
        <v>45</v>
      </c>
      <c r="C49" s="1">
        <f>IF(AND(D49&lt;&gt;"",名簿!E49&lt;&gt;"除外"),1,0)</f>
        <v>0</v>
      </c>
      <c r="D49" s="1" t="str">
        <f>SUBSTITUTE(TRIM(SUBSTITUTE(名簿!B49&amp;"","　"," "))," ","　")</f>
        <v/>
      </c>
      <c r="E49" s="1" t="str">
        <f>SUBSTITUTE(TRIM(SUBSTITUTE(名簿!C49&amp;"","　"," "))," ","　")</f>
        <v/>
      </c>
      <c r="F49" s="1" t="str">
        <f>名簿!D49&amp;""</f>
        <v/>
      </c>
      <c r="G49" s="1" t="str">
        <f t="shared" si="1"/>
        <v/>
      </c>
      <c r="H49" s="1" t="str">
        <f t="shared" si="2"/>
        <v/>
      </c>
      <c r="I49" s="1" t="str">
        <f t="shared" si="3"/>
        <v/>
      </c>
      <c r="J49" s="1" t="str">
        <f t="shared" si="4"/>
        <v/>
      </c>
      <c r="K49" s="1" t="str">
        <f t="shared" si="5"/>
        <v/>
      </c>
      <c r="L49" s="1" t="str">
        <f t="shared" si="6"/>
        <v/>
      </c>
      <c r="M49" s="1" t="str">
        <f t="shared" si="7"/>
        <v/>
      </c>
      <c r="N49" s="1" t="str">
        <f t="shared" si="8"/>
        <v/>
      </c>
      <c r="O49" s="1" t="str">
        <f t="shared" si="9"/>
        <v/>
      </c>
      <c r="P49" s="1" t="str">
        <f t="shared" si="10"/>
        <v/>
      </c>
      <c r="Q49" s="1" t="str">
        <f t="shared" si="11"/>
        <v/>
      </c>
      <c r="R49" s="1" t="str">
        <f t="shared" si="12"/>
        <v/>
      </c>
      <c r="S49" s="1" t="str">
        <f t="shared" si="13"/>
        <v/>
      </c>
      <c r="T49" s="1" t="str">
        <f t="shared" si="14"/>
        <v/>
      </c>
      <c r="U49" s="1" t="str">
        <f t="shared" si="15"/>
        <v/>
      </c>
      <c r="V49" s="1" t="str">
        <f t="shared" si="16"/>
        <v/>
      </c>
      <c r="W49" s="1" t="str">
        <f t="shared" si="17"/>
        <v/>
      </c>
      <c r="Y49" s="1" t="str">
        <f t="shared" si="18"/>
        <v/>
      </c>
      <c r="Z49" s="1" t="str">
        <f t="shared" si="19"/>
        <v/>
      </c>
      <c r="AA49" s="1" t="str">
        <f t="shared" si="20"/>
        <v/>
      </c>
      <c r="AB49" s="1" t="str">
        <f t="shared" si="21"/>
        <v/>
      </c>
      <c r="AC49" s="1" t="str">
        <f t="shared" si="22"/>
        <v/>
      </c>
      <c r="AD49" s="1" t="str">
        <f t="shared" si="23"/>
        <v/>
      </c>
      <c r="AE49" s="1" t="str">
        <f t="shared" si="24"/>
        <v/>
      </c>
      <c r="AF49" s="1" t="str">
        <f t="shared" si="25"/>
        <v/>
      </c>
      <c r="AJ4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49" s="1" t="str">
        <f>IF(INT((ROW()-5)/MAX(1,N(名札!$E$4)))+1&gt;$AH$5,"",INDEX($Y$5:$AB$49,INT((ROW()-5)/MAX(1,N(名札!$E$4)))+1,$AN$27))</f>
        <v/>
      </c>
    </row>
    <row r="50" spans="1:37" x14ac:dyDescent="0.2">
      <c r="AJ5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50" s="1" t="str">
        <f>IF(INT((ROW()-5)/MAX(1,N(名札!$E$4)))+1&gt;$AH$5,"",INDEX($Y$5:$AB$49,INT((ROW()-5)/MAX(1,N(名札!$E$4)))+1,$AN$27))</f>
        <v/>
      </c>
    </row>
    <row r="51" spans="1:37" x14ac:dyDescent="0.2">
      <c r="AJ5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51" s="1" t="str">
        <f>IF(INT((ROW()-5)/MAX(1,N(名札!$E$4)))+1&gt;$AH$5,"",INDEX($Y$5:$AB$49,INT((ROW()-5)/MAX(1,N(名札!$E$4)))+1,$AN$27))</f>
        <v/>
      </c>
    </row>
    <row r="52" spans="1:37" x14ac:dyDescent="0.2">
      <c r="AJ5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  <c r="AK52" s="1" t="str">
        <f>IF(INT((ROW()-5)/MAX(1,N(名札!$E$4)))+1&gt;$AH$5,"",INDEX($Y$5:$AB$49,INT((ROW()-5)/MAX(1,N(名札!$E$4)))+1,$AN$27))</f>
        <v/>
      </c>
    </row>
    <row r="53" spans="1:37" x14ac:dyDescent="0.2">
      <c r="AJ5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54" spans="1:37" x14ac:dyDescent="0.2">
      <c r="AJ5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55" spans="1:37" x14ac:dyDescent="0.2">
      <c r="AJ5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56" spans="1:37" x14ac:dyDescent="0.2">
      <c r="AJ5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57" spans="1:37" x14ac:dyDescent="0.2">
      <c r="AJ5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58" spans="1:37" x14ac:dyDescent="0.2">
      <c r="AJ5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59" spans="1:37" x14ac:dyDescent="0.2">
      <c r="AJ5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0" spans="1:37" x14ac:dyDescent="0.2">
      <c r="AJ6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1" spans="1:37" x14ac:dyDescent="0.2">
      <c r="AJ6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2" spans="1:37" x14ac:dyDescent="0.2">
      <c r="AJ6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3" spans="1:37" x14ac:dyDescent="0.2">
      <c r="AJ6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4" spans="1:37" x14ac:dyDescent="0.2">
      <c r="AJ6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5" spans="36:36" x14ac:dyDescent="0.2">
      <c r="AJ6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6" spans="36:36" x14ac:dyDescent="0.2">
      <c r="AJ6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7" spans="36:36" x14ac:dyDescent="0.2">
      <c r="AJ6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8" spans="36:36" x14ac:dyDescent="0.2">
      <c r="AJ6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69" spans="36:36" x14ac:dyDescent="0.2">
      <c r="AJ6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0" spans="36:36" x14ac:dyDescent="0.2">
      <c r="AJ7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1" spans="36:36" x14ac:dyDescent="0.2">
      <c r="AJ7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2" spans="36:36" x14ac:dyDescent="0.2">
      <c r="AJ7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3" spans="36:36" x14ac:dyDescent="0.2">
      <c r="AJ7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4" spans="36:36" x14ac:dyDescent="0.2">
      <c r="AJ7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5" spans="36:36" x14ac:dyDescent="0.2">
      <c r="AJ7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6" spans="36:36" x14ac:dyDescent="0.2">
      <c r="AJ7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7" spans="36:36" x14ac:dyDescent="0.2">
      <c r="AJ7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8" spans="36:36" x14ac:dyDescent="0.2">
      <c r="AJ7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79" spans="36:36" x14ac:dyDescent="0.2">
      <c r="AJ7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0" spans="36:36" x14ac:dyDescent="0.2">
      <c r="AJ8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1" spans="36:36" x14ac:dyDescent="0.2">
      <c r="AJ8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2" spans="36:36" x14ac:dyDescent="0.2">
      <c r="AJ8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3" spans="36:36" x14ac:dyDescent="0.2">
      <c r="AJ8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4" spans="36:36" x14ac:dyDescent="0.2">
      <c r="AJ8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5" spans="36:36" x14ac:dyDescent="0.2">
      <c r="AJ8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6" spans="36:36" x14ac:dyDescent="0.2">
      <c r="AJ8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7" spans="36:36" x14ac:dyDescent="0.2">
      <c r="AJ8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8" spans="36:36" x14ac:dyDescent="0.2">
      <c r="AJ8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89" spans="36:36" x14ac:dyDescent="0.2">
      <c r="AJ8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0" spans="36:36" x14ac:dyDescent="0.2">
      <c r="AJ9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1" spans="36:36" x14ac:dyDescent="0.2">
      <c r="AJ9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2" spans="36:36" x14ac:dyDescent="0.2">
      <c r="AJ9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3" spans="36:36" x14ac:dyDescent="0.2">
      <c r="AJ9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4" spans="36:36" x14ac:dyDescent="0.2">
      <c r="AJ9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5" spans="36:36" x14ac:dyDescent="0.2">
      <c r="AJ9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6" spans="36:36" x14ac:dyDescent="0.2">
      <c r="AJ9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7" spans="36:36" x14ac:dyDescent="0.2">
      <c r="AJ9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8" spans="36:36" x14ac:dyDescent="0.2">
      <c r="AJ9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99" spans="36:36" x14ac:dyDescent="0.2">
      <c r="AJ9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0" spans="36:36" x14ac:dyDescent="0.2">
      <c r="AJ10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1" spans="36:36" x14ac:dyDescent="0.2">
      <c r="AJ10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2" spans="36:36" x14ac:dyDescent="0.2">
      <c r="AJ10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3" spans="36:36" x14ac:dyDescent="0.2">
      <c r="AJ10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4" spans="36:36" x14ac:dyDescent="0.2">
      <c r="AJ10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5" spans="36:36" x14ac:dyDescent="0.2">
      <c r="AJ10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6" spans="36:36" x14ac:dyDescent="0.2">
      <c r="AJ10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7" spans="36:36" x14ac:dyDescent="0.2">
      <c r="AJ10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8" spans="36:36" x14ac:dyDescent="0.2">
      <c r="AJ10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09" spans="36:36" x14ac:dyDescent="0.2">
      <c r="AJ10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0" spans="36:36" x14ac:dyDescent="0.2">
      <c r="AJ11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1" spans="36:36" x14ac:dyDescent="0.2">
      <c r="AJ11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2" spans="36:36" x14ac:dyDescent="0.2">
      <c r="AJ11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3" spans="36:36" x14ac:dyDescent="0.2">
      <c r="AJ11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4" spans="36:36" x14ac:dyDescent="0.2">
      <c r="AJ11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5" spans="36:36" x14ac:dyDescent="0.2">
      <c r="AJ11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6" spans="36:36" x14ac:dyDescent="0.2">
      <c r="AJ11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7" spans="36:36" x14ac:dyDescent="0.2">
      <c r="AJ11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8" spans="36:36" x14ac:dyDescent="0.2">
      <c r="AJ11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19" spans="36:36" x14ac:dyDescent="0.2">
      <c r="AJ11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0" spans="36:36" x14ac:dyDescent="0.2">
      <c r="AJ12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1" spans="36:36" x14ac:dyDescent="0.2">
      <c r="AJ12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2" spans="36:36" x14ac:dyDescent="0.2">
      <c r="AJ12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3" spans="36:36" x14ac:dyDescent="0.2">
      <c r="AJ12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4" spans="36:36" x14ac:dyDescent="0.2">
      <c r="AJ12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5" spans="36:36" x14ac:dyDescent="0.2">
      <c r="AJ12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6" spans="36:36" x14ac:dyDescent="0.2">
      <c r="AJ12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7" spans="36:36" x14ac:dyDescent="0.2">
      <c r="AJ12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8" spans="36:36" x14ac:dyDescent="0.2">
      <c r="AJ12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29" spans="36:36" x14ac:dyDescent="0.2">
      <c r="AJ12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0" spans="36:36" x14ac:dyDescent="0.2">
      <c r="AJ13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1" spans="36:36" x14ac:dyDescent="0.2">
      <c r="AJ13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2" spans="36:36" x14ac:dyDescent="0.2">
      <c r="AJ13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3" spans="36:36" x14ac:dyDescent="0.2">
      <c r="AJ13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4" spans="36:36" x14ac:dyDescent="0.2">
      <c r="AJ13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5" spans="36:36" x14ac:dyDescent="0.2">
      <c r="AJ13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6" spans="36:36" x14ac:dyDescent="0.2">
      <c r="AJ13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7" spans="36:36" x14ac:dyDescent="0.2">
      <c r="AJ13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8" spans="36:36" x14ac:dyDescent="0.2">
      <c r="AJ13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39" spans="36:36" x14ac:dyDescent="0.2">
      <c r="AJ13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0" spans="36:36" x14ac:dyDescent="0.2">
      <c r="AJ14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1" spans="36:36" x14ac:dyDescent="0.2">
      <c r="AJ14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2" spans="36:36" x14ac:dyDescent="0.2">
      <c r="AJ14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3" spans="36:36" x14ac:dyDescent="0.2">
      <c r="AJ14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4" spans="36:36" x14ac:dyDescent="0.2">
      <c r="AJ14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5" spans="36:36" x14ac:dyDescent="0.2">
      <c r="AJ14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6" spans="36:36" x14ac:dyDescent="0.2">
      <c r="AJ14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7" spans="36:36" x14ac:dyDescent="0.2">
      <c r="AJ14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8" spans="36:36" x14ac:dyDescent="0.2">
      <c r="AJ14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49" spans="36:36" x14ac:dyDescent="0.2">
      <c r="AJ14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0" spans="36:36" x14ac:dyDescent="0.2">
      <c r="AJ15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1" spans="36:36" x14ac:dyDescent="0.2">
      <c r="AJ15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2" spans="36:36" x14ac:dyDescent="0.2">
      <c r="AJ15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3" spans="36:36" x14ac:dyDescent="0.2">
      <c r="AJ15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4" spans="36:36" x14ac:dyDescent="0.2">
      <c r="AJ15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5" spans="36:36" x14ac:dyDescent="0.2">
      <c r="AJ15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6" spans="36:36" x14ac:dyDescent="0.2">
      <c r="AJ15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7" spans="36:36" x14ac:dyDescent="0.2">
      <c r="AJ15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8" spans="36:36" x14ac:dyDescent="0.2">
      <c r="AJ15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59" spans="36:36" x14ac:dyDescent="0.2">
      <c r="AJ15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0" spans="36:36" x14ac:dyDescent="0.2">
      <c r="AJ16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1" spans="36:36" x14ac:dyDescent="0.2">
      <c r="AJ16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2" spans="36:36" x14ac:dyDescent="0.2">
      <c r="AJ16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3" spans="36:36" x14ac:dyDescent="0.2">
      <c r="AJ16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4" spans="36:36" x14ac:dyDescent="0.2">
      <c r="AJ16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5" spans="36:36" x14ac:dyDescent="0.2">
      <c r="AJ16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6" spans="36:36" x14ac:dyDescent="0.2">
      <c r="AJ16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7" spans="36:36" x14ac:dyDescent="0.2">
      <c r="AJ16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8" spans="36:36" x14ac:dyDescent="0.2">
      <c r="AJ16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69" spans="36:36" x14ac:dyDescent="0.2">
      <c r="AJ16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0" spans="36:36" x14ac:dyDescent="0.2">
      <c r="AJ17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1" spans="36:36" x14ac:dyDescent="0.2">
      <c r="AJ17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2" spans="36:36" x14ac:dyDescent="0.2">
      <c r="AJ17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3" spans="36:36" x14ac:dyDescent="0.2">
      <c r="AJ17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4" spans="36:36" x14ac:dyDescent="0.2">
      <c r="AJ17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5" spans="36:36" x14ac:dyDescent="0.2">
      <c r="AJ17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6" spans="36:36" x14ac:dyDescent="0.2">
      <c r="AJ17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7" spans="36:36" x14ac:dyDescent="0.2">
      <c r="AJ17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8" spans="36:36" x14ac:dyDescent="0.2">
      <c r="AJ17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79" spans="36:36" x14ac:dyDescent="0.2">
      <c r="AJ17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0" spans="36:36" x14ac:dyDescent="0.2">
      <c r="AJ18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1" spans="36:36" x14ac:dyDescent="0.2">
      <c r="AJ18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2" spans="36:36" x14ac:dyDescent="0.2">
      <c r="AJ18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3" spans="36:36" x14ac:dyDescent="0.2">
      <c r="AJ18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4" spans="36:36" x14ac:dyDescent="0.2">
      <c r="AJ18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5" spans="36:36" x14ac:dyDescent="0.2">
      <c r="AJ18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6" spans="36:36" x14ac:dyDescent="0.2">
      <c r="AJ18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7" spans="36:36" x14ac:dyDescent="0.2">
      <c r="AJ187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8" spans="36:36" x14ac:dyDescent="0.2">
      <c r="AJ188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89" spans="36:36" x14ac:dyDescent="0.2">
      <c r="AJ189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0" spans="36:36" x14ac:dyDescent="0.2">
      <c r="AJ190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1" spans="36:36" x14ac:dyDescent="0.2">
      <c r="AJ191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2" spans="36:36" x14ac:dyDescent="0.2">
      <c r="AJ192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3" spans="36:36" x14ac:dyDescent="0.2">
      <c r="AJ193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4" spans="36:36" x14ac:dyDescent="0.2">
      <c r="AJ194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5" spans="36:36" x14ac:dyDescent="0.2">
      <c r="AJ195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  <row r="196" spans="36:36" x14ac:dyDescent="0.2">
      <c r="AJ196" s="1" t="str">
        <f>IF(ROW()-4-N(名前シール!$G$5)&lt;1,"",IF(INT((ROW()-5-N(名前シール!$G$5))/MAX(1,N(名前シール!$G$4)))+1&gt;$AH$5,"",INDEX($Y$5:$AB$49,INT((ROW()-5-N(名前シール!$G$5))/MAX(1,N(名前シール!$G$4)))+1,$AN$24)))</f>
        <v/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ホーム</vt:lpstr>
      <vt:lpstr>設定</vt:lpstr>
      <vt:lpstr>名簿</vt:lpstr>
      <vt:lpstr>一覧名簿</vt:lpstr>
      <vt:lpstr>チェック表</vt:lpstr>
      <vt:lpstr>月間チェック</vt:lpstr>
      <vt:lpstr>集金表</vt:lpstr>
      <vt:lpstr>男女別名簿</vt:lpstr>
      <vt:lpstr>掲示用名簿</vt:lpstr>
      <vt:lpstr>名前シール</vt:lpstr>
      <vt:lpstr>名札</vt:lpstr>
      <vt:lpstr>貼り付け用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俊太 呉</dc:creator>
  <cp:lastModifiedBy>俊太 呉</cp:lastModifiedBy>
  <dcterms:created xsi:type="dcterms:W3CDTF">2026-09-29T22:00:11Z</dcterms:created>
  <dcterms:modified xsi:type="dcterms:W3CDTF">2026-09-29T22:00:30Z</dcterms:modified>
</cp:coreProperties>
</file>